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emo\Desktop\"/>
    </mc:Choice>
  </mc:AlternateContent>
  <bookViews>
    <workbookView xWindow="0" yWindow="0" windowWidth="28800" windowHeight="12165"/>
  </bookViews>
  <sheets>
    <sheet name="Bruksanvisning" sheetId="4" r:id="rId1"/>
    <sheet name="Åk1-1" sheetId="3" r:id="rId2"/>
    <sheet name="Åk1-2_1-2" sheetId="1" r:id="rId3"/>
    <sheet name="Åk1-1_2-2"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3" l="1"/>
  <c r="D15" i="3"/>
  <c r="D14" i="3"/>
  <c r="A10" i="3"/>
  <c r="D9" i="3"/>
  <c r="D8" i="3"/>
  <c r="C6" i="3"/>
  <c r="B7" i="3" s="1"/>
  <c r="C7" i="3" s="1"/>
  <c r="B8" i="3" s="1"/>
  <c r="B6" i="3"/>
  <c r="C5" i="3"/>
  <c r="A4" i="3"/>
  <c r="C28" i="2"/>
  <c r="C22" i="2"/>
  <c r="C15" i="2"/>
  <c r="C9" i="2"/>
  <c r="C26" i="1"/>
  <c r="C21" i="1"/>
  <c r="C14" i="1"/>
  <c r="C9" i="1"/>
  <c r="C5" i="2"/>
  <c r="C5" i="1"/>
  <c r="D22" i="2"/>
  <c r="D21" i="2"/>
  <c r="D15" i="2"/>
  <c r="D14" i="2"/>
  <c r="A23" i="2"/>
  <c r="A17" i="2"/>
  <c r="A10" i="2"/>
  <c r="L22" i="2"/>
  <c r="K22" i="2"/>
  <c r="J22" i="2"/>
  <c r="L15" i="2"/>
  <c r="K15" i="2"/>
  <c r="J15" i="2"/>
  <c r="D27" i="2"/>
  <c r="K25" i="2"/>
  <c r="D28" i="2" s="1"/>
  <c r="K18" i="2"/>
  <c r="D9" i="2"/>
  <c r="D8" i="2"/>
  <c r="B6" i="2"/>
  <c r="C6" i="2" s="1"/>
  <c r="B7" i="2" s="1"/>
  <c r="C7" i="2" s="1"/>
  <c r="B8" i="2" s="1"/>
  <c r="A4" i="2"/>
  <c r="A16" i="1"/>
  <c r="A4" i="1"/>
  <c r="D25" i="1"/>
  <c r="D21" i="1"/>
  <c r="D20" i="1"/>
  <c r="K23" i="1"/>
  <c r="D26" i="1" s="1"/>
  <c r="B6" i="1"/>
  <c r="D13" i="1"/>
  <c r="C8" i="3" l="1"/>
  <c r="B9" i="3" s="1"/>
  <c r="C9" i="3" s="1"/>
  <c r="B11" i="3" s="1"/>
  <c r="C11" i="3" s="1"/>
  <c r="C8" i="2"/>
  <c r="B9" i="2" s="1"/>
  <c r="B11" i="2" s="1"/>
  <c r="B12" i="2" s="1"/>
  <c r="C12" i="2" s="1"/>
  <c r="B13" i="2" s="1"/>
  <c r="C13" i="2" s="1"/>
  <c r="B14" i="2" s="1"/>
  <c r="C14" i="2" s="1"/>
  <c r="B15" i="2" s="1"/>
  <c r="K11" i="1"/>
  <c r="D14" i="1" s="1"/>
  <c r="D9" i="1"/>
  <c r="D8" i="1"/>
  <c r="B12" i="3" l="1"/>
  <c r="C12" i="3" s="1"/>
  <c r="B13" i="3" s="1"/>
  <c r="C13" i="3" s="1"/>
  <c r="B14" i="3" s="1"/>
  <c r="C14" i="3" s="1"/>
  <c r="B15" i="3" s="1"/>
  <c r="C15" i="3" s="1"/>
  <c r="B18" i="3" s="1"/>
  <c r="C18" i="3" s="1"/>
  <c r="B18" i="2"/>
  <c r="B16" i="2"/>
  <c r="C11" i="2"/>
  <c r="C6" i="1"/>
  <c r="B7" i="1" s="1"/>
  <c r="C7" i="1" s="1"/>
  <c r="B8" i="1" s="1"/>
  <c r="C8" i="1" s="1"/>
  <c r="B9" i="1" s="1"/>
  <c r="B10" i="1" s="1"/>
  <c r="C10" i="1" l="1"/>
  <c r="B11" i="1"/>
  <c r="C11" i="1" s="1"/>
  <c r="B12" i="1" s="1"/>
  <c r="C12" i="1" s="1"/>
  <c r="B13" i="1" s="1"/>
  <c r="C13" i="1" s="1"/>
  <c r="B14" i="1" s="1"/>
  <c r="B17" i="1" s="1"/>
  <c r="B18" i="1" l="1"/>
  <c r="C18" i="1" s="1"/>
  <c r="B19" i="1" s="1"/>
  <c r="C19" i="1" s="1"/>
  <c r="B20" i="1" s="1"/>
  <c r="C20" i="1" s="1"/>
  <c r="B21" i="1" s="1"/>
  <c r="B22" i="1" s="1"/>
  <c r="C17" i="1"/>
  <c r="C22" i="1" l="1"/>
  <c r="B23" i="1"/>
  <c r="C23" i="1" s="1"/>
  <c r="B24" i="1" s="1"/>
  <c r="C24" i="1" s="1"/>
  <c r="B25" i="1" s="1"/>
  <c r="C25" i="1" s="1"/>
  <c r="B26" i="1" s="1"/>
  <c r="C18" i="2"/>
  <c r="B19" i="2"/>
  <c r="C19" i="2" s="1"/>
  <c r="B20" i="2" s="1"/>
  <c r="C20" i="2" s="1"/>
  <c r="B21" i="2" s="1"/>
  <c r="C21" i="2" s="1"/>
  <c r="B22" i="2" s="1"/>
  <c r="B24" i="2" s="1"/>
  <c r="B25" i="2" l="1"/>
  <c r="C25" i="2" s="1"/>
  <c r="B26" i="2" s="1"/>
  <c r="C26" i="2" s="1"/>
  <c r="B27" i="2" s="1"/>
  <c r="C27" i="2" s="1"/>
  <c r="B28" i="2" s="1"/>
  <c r="C24" i="2"/>
</calcChain>
</file>

<file path=xl/sharedStrings.xml><?xml version="1.0" encoding="utf-8"?>
<sst xmlns="http://schemas.openxmlformats.org/spreadsheetml/2006/main" count="224" uniqueCount="52">
  <si>
    <t>Bansättning</t>
  </si>
  <si>
    <t>Start</t>
  </si>
  <si>
    <t>Slut</t>
  </si>
  <si>
    <t>Jurybesiktning</t>
  </si>
  <si>
    <t>Besiktning</t>
  </si>
  <si>
    <t>Föråkare</t>
  </si>
  <si>
    <t>1:a start åk 1</t>
  </si>
  <si>
    <t>Omsättning åk 2</t>
  </si>
  <si>
    <t>1:a start åk 2</t>
  </si>
  <si>
    <t>Liftens tider</t>
  </si>
  <si>
    <t>Tidsåtgång</t>
  </si>
  <si>
    <t>Tid mellan jurybesiktning och besiktning</t>
  </si>
  <si>
    <t>Antal</t>
  </si>
  <si>
    <t>Startintervall</t>
  </si>
  <si>
    <t>Åktid (medel)</t>
  </si>
  <si>
    <t>Dubbel intervall</t>
  </si>
  <si>
    <t>Åk 1</t>
  </si>
  <si>
    <t>Åk 2</t>
  </si>
  <si>
    <t>Åkare</t>
  </si>
  <si>
    <t>Procent till åk 2</t>
  </si>
  <si>
    <t>Tid mellan siste målgång och omsättning</t>
  </si>
  <si>
    <t>Tid mellan besiktningens slut och första föråkare</t>
  </si>
  <si>
    <t>Tid mellan siste föråkare i mål och 1:a start</t>
  </si>
  <si>
    <t xml:space="preserve">Tid för jurybesiktning efter bansättningens början </t>
  </si>
  <si>
    <t>Kvällen innan</t>
  </si>
  <si>
    <t>Beskrivning</t>
  </si>
  <si>
    <t>Damer</t>
  </si>
  <si>
    <t>Storslalom</t>
  </si>
  <si>
    <t>Herrar</t>
  </si>
  <si>
    <t>15-</t>
  </si>
  <si>
    <t>Omsättning åk 1</t>
  </si>
  <si>
    <t>Bansättning åk 2</t>
  </si>
  <si>
    <t>Bansättning åk 1</t>
  </si>
  <si>
    <t>Extra tid</t>
  </si>
  <si>
    <t>Störtlopp</t>
  </si>
  <si>
    <t>Tid efter siste målgång till efterbesiktning</t>
  </si>
  <si>
    <t>Efterbesiktning</t>
  </si>
  <si>
    <t>Duveds linbana</t>
  </si>
  <si>
    <t>Störtloppsbacken</t>
  </si>
  <si>
    <t>VM 8:an</t>
  </si>
  <si>
    <t>Mullfjällsbacken</t>
  </si>
  <si>
    <t>Lathund för tidskalkyl tävlingsprogram</t>
  </si>
  <si>
    <t>Den här kalkylen är ju framför allt för FIS-tävlingar och andra tävlingar där man har två klasser, dam och herr, som t.ex. USM.</t>
  </si>
  <si>
    <t>Det finns tre flikar förutom denna ”bruksanvisning”.</t>
  </si>
  <si>
    <t>Åk1-1 som är för två ettåkstävlingar samma dag, dvs fart.</t>
  </si>
  <si>
    <t>Åk1-2_1-2 som är för tvååkstävlingar där man kör färdigt en klass båda åk innan nästa klass kör sina 2 åk.</t>
  </si>
  <si>
    <t>Åk1-1_1-2 som är för tvååkstävlingar där man kör åk 1 för två klasser klart innan man kör åk 2 för dessa klasser.</t>
  </si>
  <si>
    <t>Alla blad är låsta men utan lösenord så det är bara att låsa upp om man behöver. Annars är det markerat så att man kan skriva i gula och gröna celler.</t>
  </si>
  <si>
    <t>Börja med att lägga in backe, lift och lifttider och sedan till höger vilken klass och tävling det avser.</t>
  </si>
  <si>
    <t>Sedan är det bara att fylla i antal föråkare, antal tävlande, startintervall, medelåktid och i förekommande fall om man vill köra några av de sista åkarna med dubbel startintervall. Det är ju något man kan fundera över när man kör i backar där det är lång omloppstid, t.ex. Duveds linbana eller VM 8:an i Åre.</t>
  </si>
  <si>
    <t>Sedan kan man lägga in de tidsuppgifter som behövs för att se hur programmet blir och om man t.ex. behöver ordna med längre lifttider än ordinarie.</t>
  </si>
  <si>
    <t>Det är bra att göra en tidskalkyl ganska tidigt för en tävling för att se vart man hamnar men när det sedan närmar sig bör man göra en ny kalkyl. Det som verkligen styr hur tiderna hamnar är ju alltid tre faktorer, antalet åkare, väderutsikter och lifttider. Så det är ju lämpligt att göra det officiella tidsprogrammet dagen innan tävling som är praxis vid FIS-tävlingar då man har lite koll på antal åkare och väderprognoser.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</si>
</sst>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ss;@"/>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45" fontId="0" fillId="0" borderId="0" xfId="0" applyNumberFormat="1"/>
    <xf numFmtId="45" fontId="0" fillId="0" borderId="0" xfId="0" quotePrefix="1" applyNumberFormat="1"/>
    <xf numFmtId="164" fontId="0" fillId="0" borderId="0" xfId="0" applyNumberFormat="1"/>
    <xf numFmtId="0" fontId="0" fillId="0" borderId="0" xfId="0" applyProtection="1">
      <protection locked="0"/>
    </xf>
    <xf numFmtId="0" fontId="0" fillId="0" borderId="1" xfId="0" applyBorder="1"/>
    <xf numFmtId="0" fontId="0" fillId="0" borderId="2" xfId="0" applyBorder="1"/>
    <xf numFmtId="45" fontId="0" fillId="0" borderId="3" xfId="0" applyNumberFormat="1" applyBorder="1"/>
    <xf numFmtId="45" fontId="0" fillId="0" borderId="4" xfId="0" applyNumberFormat="1" applyBorder="1"/>
    <xf numFmtId="0" fontId="0" fillId="0" borderId="0" xfId="0" applyBorder="1"/>
    <xf numFmtId="45" fontId="0" fillId="0" borderId="0" xfId="0" applyNumberFormat="1" applyBorder="1"/>
    <xf numFmtId="45" fontId="0" fillId="0" borderId="5" xfId="0" applyNumberFormat="1" applyBorder="1"/>
    <xf numFmtId="0" fontId="0" fillId="0" borderId="4" xfId="0" applyBorder="1"/>
    <xf numFmtId="0" fontId="0" fillId="0" borderId="6" xfId="0" applyBorder="1"/>
    <xf numFmtId="45" fontId="0" fillId="0" borderId="7" xfId="0" applyNumberFormat="1" applyBorder="1"/>
    <xf numFmtId="45" fontId="0" fillId="0" borderId="8" xfId="0" applyNumberFormat="1" applyBorder="1"/>
    <xf numFmtId="45" fontId="0" fillId="0" borderId="0" xfId="0" applyNumberFormat="1" applyFill="1"/>
    <xf numFmtId="164" fontId="0" fillId="2" borderId="0" xfId="0" applyNumberFormat="1" applyFill="1" applyProtection="1">
      <protection locked="0"/>
    </xf>
    <xf numFmtId="45" fontId="0" fillId="2" borderId="0" xfId="0" applyNumberFormat="1" applyFill="1" applyProtection="1">
      <protection locked="0"/>
    </xf>
    <xf numFmtId="0" fontId="0" fillId="2" borderId="1" xfId="0" applyFill="1" applyBorder="1" applyProtection="1">
      <protection locked="0"/>
    </xf>
    <xf numFmtId="0" fontId="0" fillId="2" borderId="2" xfId="0" applyFill="1" applyBorder="1" applyAlignment="1" applyProtection="1">
      <alignment horizontal="left"/>
      <protection locked="0"/>
    </xf>
    <xf numFmtId="0" fontId="0" fillId="2" borderId="2" xfId="0" applyFill="1" applyBorder="1" applyProtection="1">
      <protection locked="0"/>
    </xf>
    <xf numFmtId="0" fontId="0" fillId="2" borderId="0" xfId="0" applyFill="1" applyBorder="1" applyProtection="1">
      <protection locked="0"/>
    </xf>
    <xf numFmtId="45" fontId="0" fillId="2" borderId="0" xfId="0" applyNumberFormat="1" applyFill="1" applyBorder="1" applyProtection="1">
      <protection locked="0"/>
    </xf>
    <xf numFmtId="45" fontId="0" fillId="2" borderId="5" xfId="0" applyNumberFormat="1" applyFill="1" applyBorder="1" applyProtection="1">
      <protection locked="0"/>
    </xf>
    <xf numFmtId="10" fontId="0" fillId="2" borderId="0" xfId="0" applyNumberFormat="1" applyFill="1" applyBorder="1" applyProtection="1">
      <protection locked="0"/>
    </xf>
    <xf numFmtId="0" fontId="0" fillId="2" borderId="7" xfId="0" applyFill="1" applyBorder="1" applyProtection="1">
      <protection locked="0"/>
    </xf>
    <xf numFmtId="0" fontId="0" fillId="2" borderId="4" xfId="0" applyFill="1" applyBorder="1" applyProtection="1">
      <protection locked="0"/>
    </xf>
    <xf numFmtId="45" fontId="0" fillId="0" borderId="0" xfId="0" applyNumberFormat="1" applyFill="1" applyProtection="1">
      <protection locked="0"/>
    </xf>
    <xf numFmtId="45" fontId="0" fillId="0" borderId="0" xfId="0" quotePrefix="1" applyNumberFormat="1" applyFill="1" applyProtection="1"/>
    <xf numFmtId="45" fontId="0" fillId="0" borderId="0" xfId="0" applyNumberFormat="1" applyFill="1" applyProtection="1"/>
    <xf numFmtId="0" fontId="0" fillId="0" borderId="0" xfId="0" applyFill="1" applyProtection="1">
      <protection locked="0"/>
    </xf>
    <xf numFmtId="164" fontId="0" fillId="0" borderId="0" xfId="0" applyNumberFormat="1" applyFill="1"/>
    <xf numFmtId="0" fontId="0" fillId="0" borderId="0" xfId="0" applyFill="1"/>
    <xf numFmtId="10" fontId="0" fillId="0" borderId="0" xfId="0" applyNumberFormat="1" applyFill="1" applyBorder="1" applyProtection="1">
      <protection locked="0"/>
    </xf>
    <xf numFmtId="0" fontId="0" fillId="0" borderId="0" xfId="0" applyFill="1" applyBorder="1"/>
    <xf numFmtId="0" fontId="0" fillId="0" borderId="0" xfId="0" applyFill="1" applyBorder="1" applyProtection="1">
      <protection locked="0"/>
    </xf>
    <xf numFmtId="45" fontId="0" fillId="0" borderId="0" xfId="0" applyNumberFormat="1" applyFill="1" applyBorder="1" applyProtection="1">
      <protection locked="0"/>
    </xf>
    <xf numFmtId="45" fontId="0" fillId="0" borderId="0" xfId="0" applyNumberFormat="1" applyFill="1" applyBorder="1"/>
    <xf numFmtId="164" fontId="0" fillId="3" borderId="0" xfId="0" applyNumberFormat="1" applyFill="1" applyProtection="1">
      <protection locked="0"/>
    </xf>
    <xf numFmtId="0" fontId="0" fillId="3" borderId="0" xfId="0" applyFill="1" applyProtection="1">
      <protection locked="0"/>
    </xf>
    <xf numFmtId="45" fontId="0" fillId="3" borderId="0" xfId="0" applyNumberFormat="1" applyFill="1" applyProtection="1">
      <protection locked="0"/>
    </xf>
    <xf numFmtId="0" fontId="0" fillId="0" borderId="0" xfId="0" applyAlignment="1">
      <alignment wrapText="1"/>
    </xf>
    <xf numFmtId="0" fontId="1" fillId="0" borderId="0" xfId="0" applyFont="1" applyAlignment="1">
      <alignment wrapText="1"/>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B8" sqref="B8"/>
    </sheetView>
  </sheetViews>
  <sheetFormatPr defaultRowHeight="15" x14ac:dyDescent="0.25"/>
  <cols>
    <col min="1" max="1" width="103.140625" style="42" customWidth="1"/>
  </cols>
  <sheetData>
    <row r="1" spans="1:1" x14ac:dyDescent="0.25">
      <c r="A1" s="43" t="s">
        <v>41</v>
      </c>
    </row>
    <row r="2" spans="1:1" ht="30" x14ac:dyDescent="0.25">
      <c r="A2" s="42" t="s">
        <v>42</v>
      </c>
    </row>
    <row r="3" spans="1:1" x14ac:dyDescent="0.25">
      <c r="A3" s="42" t="s">
        <v>43</v>
      </c>
    </row>
    <row r="4" spans="1:1" x14ac:dyDescent="0.25">
      <c r="A4" s="42" t="s">
        <v>44</v>
      </c>
    </row>
    <row r="5" spans="1:1" x14ac:dyDescent="0.25">
      <c r="A5" s="42" t="s">
        <v>45</v>
      </c>
    </row>
    <row r="6" spans="1:1" x14ac:dyDescent="0.25">
      <c r="A6" s="42" t="s">
        <v>46</v>
      </c>
    </row>
    <row r="7" spans="1:1" ht="30" x14ac:dyDescent="0.25">
      <c r="A7" s="42" t="s">
        <v>47</v>
      </c>
    </row>
    <row r="8" spans="1:1" ht="60" x14ac:dyDescent="0.25">
      <c r="A8" s="43" t="s">
        <v>51</v>
      </c>
    </row>
    <row r="9" spans="1:1" x14ac:dyDescent="0.25">
      <c r="A9" s="42" t="s">
        <v>48</v>
      </c>
    </row>
    <row r="10" spans="1:1" ht="45" x14ac:dyDescent="0.25">
      <c r="A10" s="42" t="s">
        <v>49</v>
      </c>
    </row>
    <row r="11" spans="1:1" ht="30" x14ac:dyDescent="0.25">
      <c r="A11" s="42" t="s">
        <v>50</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9" sqref="G9"/>
    </sheetView>
  </sheetViews>
  <sheetFormatPr defaultRowHeight="15" x14ac:dyDescent="0.25"/>
  <cols>
    <col min="1" max="1" width="19.140625" customWidth="1"/>
    <col min="2" max="2" width="9.7109375" style="3" bestFit="1" customWidth="1"/>
    <col min="3" max="3" width="8.7109375" style="3"/>
    <col min="4" max="4" width="9.5703125" style="1" customWidth="1"/>
    <col min="5" max="5" width="43.140625" style="1" bestFit="1" customWidth="1"/>
    <col min="6" max="6" width="5.42578125" style="1" customWidth="1"/>
    <col min="7" max="7" width="9.85546875" style="30" customWidth="1"/>
    <col min="8" max="8" width="5.42578125" style="30" customWidth="1"/>
    <col min="9" max="9" width="8.7109375" style="1"/>
    <col min="10" max="10" width="14.28515625" customWidth="1"/>
    <col min="12" max="12" width="12.42578125" style="1" customWidth="1"/>
    <col min="13" max="13" width="16.140625" style="1" customWidth="1"/>
  </cols>
  <sheetData>
    <row r="1" spans="1:13" x14ac:dyDescent="0.25">
      <c r="B1" s="3" t="s">
        <v>1</v>
      </c>
      <c r="C1" s="3" t="s">
        <v>2</v>
      </c>
      <c r="D1" s="1" t="s">
        <v>10</v>
      </c>
      <c r="E1" s="2" t="s">
        <v>25</v>
      </c>
      <c r="F1" s="2"/>
      <c r="G1" s="29"/>
      <c r="H1" s="29"/>
      <c r="I1" s="2"/>
    </row>
    <row r="2" spans="1:13" x14ac:dyDescent="0.25">
      <c r="A2" s="40" t="s">
        <v>40</v>
      </c>
      <c r="E2" s="2"/>
      <c r="F2" s="2"/>
      <c r="G2" s="29"/>
      <c r="H2" s="29"/>
      <c r="I2" s="2"/>
    </row>
    <row r="3" spans="1:13" x14ac:dyDescent="0.25">
      <c r="A3" t="s">
        <v>9</v>
      </c>
      <c r="B3" s="39">
        <v>0.33333333333333331</v>
      </c>
      <c r="C3" s="39">
        <v>0.6875</v>
      </c>
      <c r="E3" s="41" t="s">
        <v>37</v>
      </c>
      <c r="J3" s="19" t="s">
        <v>26</v>
      </c>
      <c r="K3" s="20" t="s">
        <v>29</v>
      </c>
      <c r="L3" s="21" t="s">
        <v>34</v>
      </c>
      <c r="M3" s="7"/>
    </row>
    <row r="4" spans="1:13" x14ac:dyDescent="0.25">
      <c r="A4" s="4" t="str">
        <f>CONCATENATE(J3," ",K3," ",L3)</f>
        <v>Damer 15- Störtlopp</v>
      </c>
      <c r="J4" s="8" t="s">
        <v>16</v>
      </c>
      <c r="K4" s="9" t="s">
        <v>12</v>
      </c>
      <c r="L4" s="10" t="s">
        <v>13</v>
      </c>
      <c r="M4" s="11" t="s">
        <v>14</v>
      </c>
    </row>
    <row r="5" spans="1:13" x14ac:dyDescent="0.25">
      <c r="A5" t="s">
        <v>32</v>
      </c>
      <c r="B5" s="17">
        <v>0.33333333333333331</v>
      </c>
      <c r="C5" s="3">
        <f>B5+D5</f>
        <v>0.33333333333333331</v>
      </c>
      <c r="D5" s="18">
        <v>0</v>
      </c>
      <c r="E5" s="1" t="s">
        <v>24</v>
      </c>
      <c r="J5" s="12" t="s">
        <v>5</v>
      </c>
      <c r="K5" s="22">
        <v>3</v>
      </c>
      <c r="L5" s="23">
        <v>5.2083333333333333E-4</v>
      </c>
      <c r="M5" s="24">
        <v>8.6805555555555551E-4</v>
      </c>
    </row>
    <row r="6" spans="1:13" x14ac:dyDescent="0.25">
      <c r="A6" t="s">
        <v>3</v>
      </c>
      <c r="B6" s="3">
        <f>B5+F6</f>
        <v>0.33333333333333331</v>
      </c>
      <c r="C6" s="3">
        <f>B6+D6</f>
        <v>0.34375</v>
      </c>
      <c r="D6" s="18">
        <v>1.0416666666666666E-2</v>
      </c>
      <c r="E6" s="1" t="s">
        <v>23</v>
      </c>
      <c r="F6" s="18">
        <v>0</v>
      </c>
      <c r="J6" s="12" t="s">
        <v>18</v>
      </c>
      <c r="K6" s="22">
        <v>75</v>
      </c>
      <c r="L6" s="23">
        <v>5.2083333333333333E-4</v>
      </c>
      <c r="M6" s="24">
        <v>8.1018518518518516E-4</v>
      </c>
    </row>
    <row r="7" spans="1:13" x14ac:dyDescent="0.25">
      <c r="A7" t="s">
        <v>4</v>
      </c>
      <c r="B7" s="3">
        <f>C6+F7</f>
        <v>0.35416666666666669</v>
      </c>
      <c r="C7" s="3">
        <f>B7+D7</f>
        <v>0.39583333333333337</v>
      </c>
      <c r="D7" s="18">
        <v>4.1666666666666664E-2</v>
      </c>
      <c r="E7" t="s">
        <v>11</v>
      </c>
      <c r="F7" s="18">
        <v>1.0416666666666666E-2</v>
      </c>
      <c r="J7" s="12" t="s">
        <v>15</v>
      </c>
      <c r="K7" s="22">
        <v>0</v>
      </c>
      <c r="L7" s="10"/>
      <c r="M7" s="11"/>
    </row>
    <row r="8" spans="1:13" x14ac:dyDescent="0.25">
      <c r="A8" t="s">
        <v>5</v>
      </c>
      <c r="B8" s="3">
        <f>C7+F8</f>
        <v>0.41319444444444448</v>
      </c>
      <c r="C8" s="3">
        <f>B8+D8</f>
        <v>0.41510416666666672</v>
      </c>
      <c r="D8" s="1">
        <f>SUM(K5-1)*(L5)+(M5)+(K7*L5)</f>
        <v>1.9097222222222222E-3</v>
      </c>
      <c r="E8" s="1" t="s">
        <v>21</v>
      </c>
      <c r="F8" s="18">
        <v>1.7361111111111112E-2</v>
      </c>
      <c r="J8" s="12"/>
      <c r="K8" s="9"/>
      <c r="L8" s="10"/>
      <c r="M8" s="11"/>
    </row>
    <row r="9" spans="1:13" x14ac:dyDescent="0.25">
      <c r="A9" t="s">
        <v>6</v>
      </c>
      <c r="B9" s="3">
        <f>C8+F9</f>
        <v>0.41666666666666674</v>
      </c>
      <c r="C9" s="3">
        <f>B9+D9+H9</f>
        <v>0.4560185185185186</v>
      </c>
      <c r="D9" s="1">
        <f>SUM(K6-1)*(L6)+(M6)+(K7*L6)</f>
        <v>3.9351851851851853E-2</v>
      </c>
      <c r="E9" s="1" t="s">
        <v>22</v>
      </c>
      <c r="F9" s="18">
        <v>1.5624999999999999E-3</v>
      </c>
      <c r="G9" s="30" t="s">
        <v>33</v>
      </c>
      <c r="H9" s="18">
        <v>0</v>
      </c>
      <c r="J9" s="27" t="s">
        <v>28</v>
      </c>
      <c r="K9" s="22" t="s">
        <v>29</v>
      </c>
      <c r="L9" s="22" t="s">
        <v>34</v>
      </c>
      <c r="M9" s="11"/>
    </row>
    <row r="10" spans="1:13" x14ac:dyDescent="0.25">
      <c r="A10" s="4" t="str">
        <f>CONCATENATE(J9," ",K9," ",L9)</f>
        <v>Herrar 15- Störtlopp</v>
      </c>
      <c r="J10" s="8" t="s">
        <v>16</v>
      </c>
      <c r="K10" s="9" t="s">
        <v>12</v>
      </c>
      <c r="L10" s="10" t="s">
        <v>13</v>
      </c>
      <c r="M10" s="11" t="s">
        <v>14</v>
      </c>
    </row>
    <row r="11" spans="1:13" x14ac:dyDescent="0.25">
      <c r="A11" t="s">
        <v>30</v>
      </c>
      <c r="B11" s="3">
        <f>C9+F11</f>
        <v>0.4560185185185186</v>
      </c>
      <c r="C11" s="3">
        <f>B11+D11</f>
        <v>0.4560185185185186</v>
      </c>
      <c r="D11" s="18">
        <v>0</v>
      </c>
      <c r="E11" s="1" t="s">
        <v>20</v>
      </c>
      <c r="F11" s="18">
        <v>0</v>
      </c>
      <c r="J11" s="12" t="s">
        <v>5</v>
      </c>
      <c r="K11" s="22">
        <v>3</v>
      </c>
      <c r="L11" s="23">
        <v>5.2083333333333333E-4</v>
      </c>
      <c r="M11" s="24">
        <v>8.6805555555555551E-4</v>
      </c>
    </row>
    <row r="12" spans="1:13" x14ac:dyDescent="0.25">
      <c r="A12" t="s">
        <v>3</v>
      </c>
      <c r="B12" s="3">
        <f>B11+F12</f>
        <v>0.4560185185185186</v>
      </c>
      <c r="C12" s="3">
        <f>B12+D12</f>
        <v>0.4560185185185186</v>
      </c>
      <c r="D12" s="18">
        <v>0</v>
      </c>
      <c r="E12" s="1" t="s">
        <v>23</v>
      </c>
      <c r="F12" s="18">
        <v>0</v>
      </c>
      <c r="J12" s="12" t="s">
        <v>18</v>
      </c>
      <c r="K12" s="22">
        <v>75</v>
      </c>
      <c r="L12" s="23">
        <v>5.2083333333333333E-4</v>
      </c>
      <c r="M12" s="24">
        <v>8.1018518518518516E-4</v>
      </c>
    </row>
    <row r="13" spans="1:13" x14ac:dyDescent="0.25">
      <c r="A13" t="s">
        <v>4</v>
      </c>
      <c r="B13" s="3">
        <f>C12+F13</f>
        <v>0.46527777777777785</v>
      </c>
      <c r="C13" s="3">
        <f>B13+D13</f>
        <v>0.46527777777777785</v>
      </c>
      <c r="D13" s="18">
        <v>0</v>
      </c>
      <c r="E13" t="s">
        <v>11</v>
      </c>
      <c r="F13" s="18">
        <v>9.2592592592592605E-3</v>
      </c>
      <c r="J13" s="13" t="s">
        <v>15</v>
      </c>
      <c r="K13" s="26">
        <v>0</v>
      </c>
      <c r="L13" s="14"/>
      <c r="M13" s="15"/>
    </row>
    <row r="14" spans="1:13" x14ac:dyDescent="0.25">
      <c r="A14" t="s">
        <v>5</v>
      </c>
      <c r="B14" s="3">
        <f>C13+F14</f>
        <v>0.48263888888888895</v>
      </c>
      <c r="C14" s="3">
        <f>B14+D14</f>
        <v>0.48454861111111119</v>
      </c>
      <c r="D14" s="1">
        <f>SUM(K11-1)*(L11)+(M11)+(K13*L11)</f>
        <v>1.9097222222222222E-3</v>
      </c>
      <c r="E14" s="1" t="s">
        <v>21</v>
      </c>
      <c r="F14" s="18">
        <v>1.7361111111111112E-2</v>
      </c>
      <c r="G14" s="30" t="s">
        <v>33</v>
      </c>
      <c r="H14" s="18">
        <v>0</v>
      </c>
    </row>
    <row r="15" spans="1:13" x14ac:dyDescent="0.25">
      <c r="A15" t="s">
        <v>6</v>
      </c>
      <c r="B15" s="3">
        <f>C14+F15</f>
        <v>0.48611111111111122</v>
      </c>
      <c r="C15" s="3">
        <f>B15+D15+H15</f>
        <v>0.52546296296296302</v>
      </c>
      <c r="D15" s="1">
        <f>SUM(K12-1)*(L12)+(M12)+(K13*L12)</f>
        <v>3.9351851851851853E-2</v>
      </c>
      <c r="E15" s="1" t="s">
        <v>22</v>
      </c>
      <c r="F15" s="18">
        <v>1.5624999999999999E-3</v>
      </c>
      <c r="J15" s="35"/>
      <c r="K15" s="35"/>
      <c r="L15" s="35"/>
      <c r="M15" s="38"/>
    </row>
    <row r="16" spans="1:13" x14ac:dyDescent="0.25">
      <c r="J16" s="35"/>
      <c r="K16" s="34"/>
      <c r="L16" s="35"/>
      <c r="M16" s="38"/>
    </row>
    <row r="17" spans="1:13" x14ac:dyDescent="0.25">
      <c r="A17" s="4" t="str">
        <f>CONCATENATE(J3," ",K3," ",J9," ",K9)</f>
        <v>Damer 15- Herrar 15-</v>
      </c>
      <c r="B17" s="32"/>
      <c r="C17" s="32"/>
      <c r="D17" s="16"/>
      <c r="E17" s="16"/>
      <c r="F17" s="16"/>
      <c r="J17" s="35"/>
      <c r="K17" s="36"/>
      <c r="L17" s="37"/>
      <c r="M17" s="37"/>
    </row>
    <row r="18" spans="1:13" x14ac:dyDescent="0.25">
      <c r="A18" s="33" t="s">
        <v>36</v>
      </c>
      <c r="B18" s="32">
        <f>C15+F18</f>
        <v>0.52777777777777779</v>
      </c>
      <c r="C18" s="3">
        <f>B18+D18</f>
        <v>0.55902777777777779</v>
      </c>
      <c r="D18" s="18">
        <v>3.125E-2</v>
      </c>
      <c r="E18" s="16" t="s">
        <v>35</v>
      </c>
      <c r="F18" s="18">
        <v>2.3148148148148151E-3</v>
      </c>
      <c r="J18" s="35"/>
      <c r="K18" s="36"/>
      <c r="L18" s="37"/>
      <c r="M18" s="37"/>
    </row>
    <row r="19" spans="1:13" x14ac:dyDescent="0.25">
      <c r="A19" s="33"/>
      <c r="B19" s="32"/>
      <c r="C19" s="32"/>
      <c r="D19" s="28"/>
      <c r="E19" s="16"/>
      <c r="F19" s="28"/>
      <c r="J19" s="35"/>
      <c r="K19" s="36"/>
      <c r="L19" s="38"/>
      <c r="M19" s="38"/>
    </row>
    <row r="20" spans="1:13" x14ac:dyDescent="0.25">
      <c r="A20" s="33"/>
      <c r="B20" s="32"/>
      <c r="C20" s="32"/>
      <c r="D20" s="28"/>
      <c r="E20" s="33"/>
      <c r="F20" s="28"/>
      <c r="J20" s="35"/>
      <c r="K20" s="35"/>
      <c r="L20" s="38"/>
      <c r="M20" s="38"/>
    </row>
    <row r="21" spans="1:13" x14ac:dyDescent="0.25">
      <c r="A21" s="33"/>
      <c r="B21" s="32"/>
      <c r="C21" s="32"/>
      <c r="D21" s="16"/>
      <c r="E21" s="16"/>
      <c r="F21" s="28"/>
      <c r="H21" s="28"/>
      <c r="J21" s="35"/>
      <c r="K21" s="35"/>
      <c r="L21" s="38"/>
      <c r="M21" s="38"/>
    </row>
    <row r="22" spans="1:13" x14ac:dyDescent="0.25">
      <c r="A22" s="33"/>
      <c r="B22" s="32"/>
      <c r="C22" s="32"/>
      <c r="D22" s="16"/>
      <c r="E22" s="16"/>
      <c r="F22" s="28"/>
      <c r="J22" s="35"/>
      <c r="K22" s="35"/>
      <c r="L22" s="35"/>
      <c r="M22" s="38"/>
    </row>
    <row r="23" spans="1:13" x14ac:dyDescent="0.25">
      <c r="A23" s="31"/>
      <c r="B23" s="32"/>
      <c r="C23" s="32"/>
      <c r="D23" s="16"/>
      <c r="E23" s="16"/>
      <c r="F23" s="16"/>
      <c r="J23" s="35"/>
      <c r="K23" s="34"/>
      <c r="L23" s="35"/>
      <c r="M23" s="38"/>
    </row>
    <row r="24" spans="1:13" x14ac:dyDescent="0.25">
      <c r="A24" s="33"/>
      <c r="B24" s="32"/>
      <c r="C24" s="32"/>
      <c r="D24" s="28"/>
      <c r="E24" s="16"/>
      <c r="F24" s="28"/>
      <c r="J24" s="35"/>
      <c r="K24" s="36"/>
      <c r="L24" s="37"/>
      <c r="M24" s="37"/>
    </row>
    <row r="25" spans="1:13" x14ac:dyDescent="0.25">
      <c r="A25" s="33"/>
      <c r="B25" s="32"/>
      <c r="C25" s="32"/>
      <c r="D25" s="28"/>
      <c r="E25" s="16"/>
      <c r="F25" s="28"/>
      <c r="J25" s="35"/>
      <c r="K25" s="36"/>
      <c r="L25" s="37"/>
      <c r="M25" s="37"/>
    </row>
    <row r="26" spans="1:13" x14ac:dyDescent="0.25">
      <c r="A26" s="33"/>
      <c r="B26" s="32"/>
      <c r="C26" s="32"/>
      <c r="D26" s="28"/>
      <c r="E26" s="33"/>
      <c r="F26" s="28"/>
      <c r="H26" s="28"/>
      <c r="J26" s="35"/>
      <c r="K26" s="36"/>
      <c r="L26" s="38"/>
      <c r="M26" s="38"/>
    </row>
    <row r="27" spans="1:13" x14ac:dyDescent="0.25">
      <c r="A27" s="33"/>
      <c r="B27" s="32"/>
      <c r="C27" s="32"/>
      <c r="D27" s="16"/>
      <c r="E27" s="16"/>
      <c r="F27" s="28"/>
    </row>
    <row r="28" spans="1:13" x14ac:dyDescent="0.25">
      <c r="A28" s="33"/>
      <c r="B28" s="32"/>
      <c r="C28" s="32"/>
      <c r="D28" s="16"/>
      <c r="E28" s="16"/>
      <c r="F28" s="28"/>
    </row>
  </sheetData>
  <sheetProtection sheet="1" objects="1" scenarios="1"/>
  <conditionalFormatting sqref="B6:C6">
    <cfRule type="timePeriod" dxfId="19" priority="8" timePeriod="lastWeek">
      <formula>AND(TODAY()-ROUNDDOWN(B6,0)&gt;=(WEEKDAY(TODAY())),TODAY()-ROUNDDOWN(B6,0)&lt;(WEEKDAY(TODAY())+7))</formula>
    </cfRule>
  </conditionalFormatting>
  <conditionalFormatting sqref="B12:C12">
    <cfRule type="timePeriod" dxfId="18" priority="7" timePeriod="lastWeek">
      <formula>AND(TODAY()-ROUNDDOWN(B12,0)&gt;=(WEEKDAY(TODAY())),TODAY()-ROUNDDOWN(B12,0)&lt;(WEEKDAY(TODAY())+7))</formula>
    </cfRule>
  </conditionalFormatting>
  <conditionalFormatting sqref="B25:C25">
    <cfRule type="timePeriod" dxfId="17" priority="5" timePeriod="lastWeek">
      <formula>AND(TODAY()-ROUNDDOWN(B25,0)&gt;=(WEEKDAY(TODAY())),TODAY()-ROUNDDOWN(B25,0)&lt;(WEEKDAY(TODAY())+7))</formula>
    </cfRule>
  </conditionalFormatting>
  <conditionalFormatting sqref="C19">
    <cfRule type="timePeriod" dxfId="16" priority="6" timePeriod="lastWeek">
      <formula>AND(TODAY()-ROUNDDOWN(C19,0)&gt;=(WEEKDAY(TODAY())),TODAY()-ROUNDDOWN(C19,0)&lt;(WEEKDAY(TODAY())+7))</formula>
    </cfRule>
  </conditionalFormatting>
  <conditionalFormatting sqref="C5">
    <cfRule type="timePeriod" dxfId="15" priority="3" timePeriod="lastWeek">
      <formula>AND(TODAY()-ROUNDDOWN(C5,0)&gt;=(WEEKDAY(TODAY())),TODAY()-ROUNDDOWN(C5,0)&lt;(WEEKDAY(TODAY())+7))</formula>
    </cfRule>
  </conditionalFormatting>
  <conditionalFormatting sqref="B19">
    <cfRule type="timePeriod" dxfId="14" priority="4" timePeriod="lastWeek">
      <formula>AND(TODAY()-ROUNDDOWN(B19,0)&gt;=(WEEKDAY(TODAY())),TODAY()-ROUNDDOWN(B19,0)&lt;(WEEKDAY(TODAY())+7))</formula>
    </cfRule>
  </conditionalFormatting>
  <conditionalFormatting sqref="L5:M6">
    <cfRule type="timePeriod" dxfId="13" priority="2" timePeriod="lastWeek">
      <formula>AND(TODAY()-ROUNDDOWN(L5,0)&gt;=(WEEKDAY(TODAY())),TODAY()-ROUNDDOWN(L5,0)&lt;(WEEKDAY(TODAY())+7))</formula>
    </cfRule>
  </conditionalFormatting>
  <conditionalFormatting sqref="L11:M12">
    <cfRule type="timePeriod" dxfId="12" priority="1" timePeriod="lastWeek">
      <formula>AND(TODAY()-ROUNDDOWN(L11,0)&gt;=(WEEKDAY(TODAY())),TODAY()-ROUNDDOWN(L11,0)&lt;(WEEKDAY(TODAY())+7))</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F26" sqref="F26"/>
    </sheetView>
  </sheetViews>
  <sheetFormatPr defaultRowHeight="15" x14ac:dyDescent="0.25"/>
  <cols>
    <col min="1" max="1" width="19.140625" customWidth="1"/>
    <col min="2" max="2" width="9.7109375" style="3" bestFit="1" customWidth="1"/>
    <col min="3" max="3" width="8.7109375" style="3"/>
    <col min="4" max="4" width="9.5703125" style="1" customWidth="1"/>
    <col min="5" max="5" width="43.140625" style="1" bestFit="1" customWidth="1"/>
    <col min="6" max="6" width="5.42578125" style="1" customWidth="1"/>
    <col min="7" max="7" width="9.85546875" style="30" customWidth="1"/>
    <col min="8" max="8" width="5.42578125" style="30" customWidth="1"/>
    <col min="9" max="9" width="8.7109375" style="1"/>
    <col min="10" max="10" width="14.28515625" customWidth="1"/>
    <col min="12" max="12" width="12.42578125" style="1" customWidth="1"/>
    <col min="13" max="13" width="16.140625" style="1" customWidth="1"/>
  </cols>
  <sheetData>
    <row r="1" spans="1:13" x14ac:dyDescent="0.25">
      <c r="B1" s="3" t="s">
        <v>1</v>
      </c>
      <c r="C1" s="3" t="s">
        <v>2</v>
      </c>
      <c r="D1" s="1" t="s">
        <v>10</v>
      </c>
      <c r="E1" s="2" t="s">
        <v>25</v>
      </c>
      <c r="F1" s="2"/>
      <c r="G1" s="29"/>
      <c r="H1" s="29"/>
      <c r="I1" s="2"/>
    </row>
    <row r="2" spans="1:13" x14ac:dyDescent="0.25">
      <c r="A2" s="40" t="s">
        <v>38</v>
      </c>
      <c r="E2" s="2"/>
      <c r="F2" s="2"/>
      <c r="G2" s="29"/>
      <c r="H2" s="29"/>
      <c r="I2" s="2"/>
    </row>
    <row r="3" spans="1:13" x14ac:dyDescent="0.25">
      <c r="A3" t="s">
        <v>9</v>
      </c>
      <c r="B3" s="39">
        <v>0.33333333333333331</v>
      </c>
      <c r="C3" s="39">
        <v>0.6875</v>
      </c>
      <c r="E3" s="41" t="s">
        <v>39</v>
      </c>
      <c r="J3" s="19" t="s">
        <v>26</v>
      </c>
      <c r="K3" s="20" t="s">
        <v>29</v>
      </c>
      <c r="L3" s="21" t="s">
        <v>27</v>
      </c>
      <c r="M3" s="7"/>
    </row>
    <row r="4" spans="1:13" x14ac:dyDescent="0.25">
      <c r="A4" s="4" t="str">
        <f>CONCATENATE(J3," ",K3," ",L3)</f>
        <v>Damer 15- Storslalom</v>
      </c>
      <c r="J4" s="8" t="s">
        <v>16</v>
      </c>
      <c r="K4" s="9" t="s">
        <v>12</v>
      </c>
      <c r="L4" s="10" t="s">
        <v>13</v>
      </c>
      <c r="M4" s="11" t="s">
        <v>14</v>
      </c>
    </row>
    <row r="5" spans="1:13" x14ac:dyDescent="0.25">
      <c r="A5" t="s">
        <v>0</v>
      </c>
      <c r="B5" s="17">
        <v>0.33333333333333331</v>
      </c>
      <c r="C5" s="3">
        <f>B5+D5</f>
        <v>0.33333333333333331</v>
      </c>
      <c r="D5" s="18">
        <v>0</v>
      </c>
      <c r="E5" s="1" t="s">
        <v>24</v>
      </c>
      <c r="J5" s="12" t="s">
        <v>5</v>
      </c>
      <c r="K5" s="22">
        <v>3</v>
      </c>
      <c r="L5" s="23">
        <v>3.4722222222222224E-4</v>
      </c>
      <c r="M5" s="24">
        <v>6.9444444444444447E-4</v>
      </c>
    </row>
    <row r="6" spans="1:13" x14ac:dyDescent="0.25">
      <c r="A6" t="s">
        <v>3</v>
      </c>
      <c r="B6" s="3">
        <f>B5+F6</f>
        <v>0.33333333333333331</v>
      </c>
      <c r="C6" s="3">
        <f>B6+D6</f>
        <v>0.34375</v>
      </c>
      <c r="D6" s="18">
        <v>1.0416666666666666E-2</v>
      </c>
      <c r="E6" s="1" t="s">
        <v>23</v>
      </c>
      <c r="F6" s="18">
        <v>0</v>
      </c>
      <c r="J6" s="12" t="s">
        <v>18</v>
      </c>
      <c r="K6" s="22">
        <v>75</v>
      </c>
      <c r="L6" s="23">
        <v>3.4722222222222224E-4</v>
      </c>
      <c r="M6" s="24">
        <v>6.3657407407407402E-4</v>
      </c>
    </row>
    <row r="7" spans="1:13" x14ac:dyDescent="0.25">
      <c r="A7" t="s">
        <v>4</v>
      </c>
      <c r="B7" s="3">
        <f>C6+F7</f>
        <v>0.35416666666666669</v>
      </c>
      <c r="C7" s="3">
        <f>B7+D7</f>
        <v>0.375</v>
      </c>
      <c r="D7" s="18">
        <v>2.0833333333333332E-2</v>
      </c>
      <c r="E7" t="s">
        <v>11</v>
      </c>
      <c r="F7" s="18">
        <v>1.0416666666666666E-2</v>
      </c>
      <c r="J7" s="12" t="s">
        <v>15</v>
      </c>
      <c r="K7" s="22">
        <v>0</v>
      </c>
      <c r="L7" s="10"/>
      <c r="M7" s="11"/>
    </row>
    <row r="8" spans="1:13" x14ac:dyDescent="0.25">
      <c r="A8" t="s">
        <v>5</v>
      </c>
      <c r="B8" s="3">
        <f>C7+F8</f>
        <v>0.39374999999999999</v>
      </c>
      <c r="C8" s="3">
        <f>B8+D8</f>
        <v>0.39513888888888887</v>
      </c>
      <c r="D8" s="1">
        <f>SUM(K5-1)*(L5)+(M5)+(K7*L5)</f>
        <v>1.3888888888888889E-3</v>
      </c>
      <c r="E8" s="1" t="s">
        <v>21</v>
      </c>
      <c r="F8" s="18">
        <v>1.8749999999999999E-2</v>
      </c>
      <c r="J8" s="12"/>
      <c r="K8" s="9"/>
      <c r="L8" s="10"/>
      <c r="M8" s="11"/>
    </row>
    <row r="9" spans="1:13" x14ac:dyDescent="0.25">
      <c r="A9" t="s">
        <v>6</v>
      </c>
      <c r="B9" s="3">
        <f>C8+F9</f>
        <v>0.39583333333333331</v>
      </c>
      <c r="C9" s="3">
        <f>B9+D9+H9</f>
        <v>0.42216435185185186</v>
      </c>
      <c r="D9" s="1">
        <f>SUM(K6-1)*(L6)+(M6)+(K7*L6)</f>
        <v>2.6331018518518521E-2</v>
      </c>
      <c r="E9" s="1" t="s">
        <v>22</v>
      </c>
      <c r="F9" s="18">
        <v>6.9444444444444447E-4</v>
      </c>
      <c r="G9" s="30" t="s">
        <v>33</v>
      </c>
      <c r="H9" s="18">
        <v>0</v>
      </c>
      <c r="J9" s="12" t="s">
        <v>17</v>
      </c>
      <c r="K9" s="25">
        <v>0.8</v>
      </c>
      <c r="L9" s="9" t="s">
        <v>19</v>
      </c>
      <c r="M9" s="11"/>
    </row>
    <row r="10" spans="1:13" x14ac:dyDescent="0.25">
      <c r="A10" t="s">
        <v>7</v>
      </c>
      <c r="B10" s="3">
        <f>C9+F10</f>
        <v>0.4236111111111111</v>
      </c>
      <c r="C10" s="3">
        <f>B10+D10</f>
        <v>0.44444444444444442</v>
      </c>
      <c r="D10" s="18">
        <v>2.0833333333333332E-2</v>
      </c>
      <c r="E10" s="1" t="s">
        <v>20</v>
      </c>
      <c r="F10" s="18">
        <v>1.4467592592592594E-3</v>
      </c>
      <c r="J10" s="12" t="s">
        <v>5</v>
      </c>
      <c r="K10" s="22">
        <v>3</v>
      </c>
      <c r="L10" s="23">
        <v>3.4722222222222224E-4</v>
      </c>
      <c r="M10" s="24">
        <v>6.9444444444444447E-4</v>
      </c>
    </row>
    <row r="11" spans="1:13" x14ac:dyDescent="0.25">
      <c r="A11" t="s">
        <v>3</v>
      </c>
      <c r="B11" s="3">
        <f>B10+F11</f>
        <v>0.4236111111111111</v>
      </c>
      <c r="C11" s="3">
        <f>B11+D11</f>
        <v>0.43402777777777779</v>
      </c>
      <c r="D11" s="18">
        <v>1.0416666666666666E-2</v>
      </c>
      <c r="E11" s="1" t="s">
        <v>23</v>
      </c>
      <c r="F11" s="18">
        <v>0</v>
      </c>
      <c r="J11" s="12" t="s">
        <v>18</v>
      </c>
      <c r="K11" s="22">
        <f>INT(K6*K9)</f>
        <v>60</v>
      </c>
      <c r="L11" s="23">
        <v>3.4722222222222224E-4</v>
      </c>
      <c r="M11" s="24">
        <v>6.3657407407407402E-4</v>
      </c>
    </row>
    <row r="12" spans="1:13" x14ac:dyDescent="0.25">
      <c r="A12" t="s">
        <v>4</v>
      </c>
      <c r="B12" s="3">
        <f>C11+F12</f>
        <v>0.44444444444444448</v>
      </c>
      <c r="C12" s="3">
        <f>B12+D12</f>
        <v>0.46527777777777779</v>
      </c>
      <c r="D12" s="18">
        <v>2.0833333333333332E-2</v>
      </c>
      <c r="E12" t="s">
        <v>11</v>
      </c>
      <c r="F12" s="18">
        <v>1.0416666666666666E-2</v>
      </c>
      <c r="J12" s="13" t="s">
        <v>15</v>
      </c>
      <c r="K12" s="26">
        <v>0</v>
      </c>
      <c r="L12" s="14"/>
      <c r="M12" s="15"/>
    </row>
    <row r="13" spans="1:13" x14ac:dyDescent="0.25">
      <c r="A13" t="s">
        <v>5</v>
      </c>
      <c r="B13" s="3">
        <f>C12+F13</f>
        <v>0.48402777777777778</v>
      </c>
      <c r="C13" s="3">
        <f>B13+D13</f>
        <v>0.48541666666666666</v>
      </c>
      <c r="D13" s="1">
        <f>SUM(K10-1)*(L10)+(M10)+(K12*L10)</f>
        <v>1.3888888888888889E-3</v>
      </c>
      <c r="E13" s="1" t="s">
        <v>21</v>
      </c>
      <c r="F13" s="18">
        <v>1.8749999999999999E-2</v>
      </c>
    </row>
    <row r="14" spans="1:13" x14ac:dyDescent="0.25">
      <c r="A14" t="s">
        <v>8</v>
      </c>
      <c r="B14" s="3">
        <f>C13+F14</f>
        <v>0.4861111111111111</v>
      </c>
      <c r="C14" s="3">
        <f>B14+D14+H14</f>
        <v>0.50723379629629628</v>
      </c>
      <c r="D14" s="1">
        <f>SUM(K11-1)*(L11)+(M11)+(K12*L11)</f>
        <v>2.1122685185185185E-2</v>
      </c>
      <c r="E14" s="1" t="s">
        <v>22</v>
      </c>
      <c r="F14" s="18">
        <v>6.9444444444444447E-4</v>
      </c>
      <c r="G14" s="30" t="s">
        <v>33</v>
      </c>
      <c r="H14" s="18">
        <v>0</v>
      </c>
    </row>
    <row r="15" spans="1:13" x14ac:dyDescent="0.25">
      <c r="J15" s="19" t="s">
        <v>28</v>
      </c>
      <c r="K15" s="21" t="s">
        <v>29</v>
      </c>
      <c r="L15" s="21" t="s">
        <v>27</v>
      </c>
      <c r="M15" s="7"/>
    </row>
    <row r="16" spans="1:13" x14ac:dyDescent="0.25">
      <c r="A16" s="4" t="str">
        <f>CONCATENATE(J15," ",K15," ",L15)</f>
        <v>Herrar 15- Storslalom</v>
      </c>
      <c r="J16" s="8" t="s">
        <v>16</v>
      </c>
      <c r="K16" s="9" t="s">
        <v>12</v>
      </c>
      <c r="L16" s="10" t="s">
        <v>13</v>
      </c>
      <c r="M16" s="11" t="s">
        <v>14</v>
      </c>
    </row>
    <row r="17" spans="1:13" x14ac:dyDescent="0.25">
      <c r="A17" t="s">
        <v>0</v>
      </c>
      <c r="B17" s="3">
        <f>C14+F17</f>
        <v>0.51041666666666663</v>
      </c>
      <c r="C17" s="3">
        <f>B17+D17</f>
        <v>0.53125</v>
      </c>
      <c r="D17" s="18">
        <v>2.0833333333333332E-2</v>
      </c>
      <c r="E17" s="1" t="s">
        <v>20</v>
      </c>
      <c r="F17" s="18">
        <v>3.1828703703703702E-3</v>
      </c>
      <c r="J17" s="12" t="s">
        <v>5</v>
      </c>
      <c r="K17" s="22">
        <v>3</v>
      </c>
      <c r="L17" s="23">
        <v>3.4722222222222224E-4</v>
      </c>
      <c r="M17" s="24">
        <v>6.9444444444444447E-4</v>
      </c>
    </row>
    <row r="18" spans="1:13" x14ac:dyDescent="0.25">
      <c r="A18" t="s">
        <v>3</v>
      </c>
      <c r="B18" s="3">
        <f>B17+F18</f>
        <v>0.51041666666666663</v>
      </c>
      <c r="C18" s="3">
        <f>B18+D18</f>
        <v>0.52083333333333326</v>
      </c>
      <c r="D18" s="18">
        <v>1.0416666666666666E-2</v>
      </c>
      <c r="E18" s="1" t="s">
        <v>23</v>
      </c>
      <c r="F18" s="18">
        <v>0</v>
      </c>
      <c r="J18" s="12" t="s">
        <v>18</v>
      </c>
      <c r="K18" s="22">
        <v>75</v>
      </c>
      <c r="L18" s="23">
        <v>3.4722222222222224E-4</v>
      </c>
      <c r="M18" s="24">
        <v>6.3657407407407402E-4</v>
      </c>
    </row>
    <row r="19" spans="1:13" x14ac:dyDescent="0.25">
      <c r="A19" t="s">
        <v>4</v>
      </c>
      <c r="B19" s="3">
        <f>C18+F19</f>
        <v>0.53124999999999989</v>
      </c>
      <c r="C19" s="3">
        <f>B19+D19</f>
        <v>0.55208333333333326</v>
      </c>
      <c r="D19" s="18">
        <v>2.0833333333333332E-2</v>
      </c>
      <c r="E19" t="s">
        <v>11</v>
      </c>
      <c r="F19" s="18">
        <v>1.0416666666666666E-2</v>
      </c>
      <c r="J19" s="12" t="s">
        <v>15</v>
      </c>
      <c r="K19" s="22">
        <v>0</v>
      </c>
      <c r="L19" s="10"/>
      <c r="M19" s="11"/>
    </row>
    <row r="20" spans="1:13" x14ac:dyDescent="0.25">
      <c r="A20" t="s">
        <v>5</v>
      </c>
      <c r="B20" s="3">
        <f>C19+F20</f>
        <v>0.5708333333333333</v>
      </c>
      <c r="C20" s="3">
        <f>B20+D20</f>
        <v>0.57222222222222219</v>
      </c>
      <c r="D20" s="1">
        <f>SUM(K17-1)*(L17)+(M17)+(K19*L17)</f>
        <v>1.3888888888888889E-3</v>
      </c>
      <c r="E20" s="1" t="s">
        <v>21</v>
      </c>
      <c r="F20" s="18">
        <v>1.8749999999999999E-2</v>
      </c>
      <c r="J20" s="12"/>
      <c r="K20" s="9"/>
      <c r="L20" s="10"/>
      <c r="M20" s="11"/>
    </row>
    <row r="21" spans="1:13" x14ac:dyDescent="0.25">
      <c r="A21" t="s">
        <v>6</v>
      </c>
      <c r="B21" s="3">
        <f>C20+F21</f>
        <v>0.57291666666666663</v>
      </c>
      <c r="C21" s="3">
        <f>B21+D21+H21</f>
        <v>0.59924768518518512</v>
      </c>
      <c r="D21" s="16">
        <f>SUM(K18-1)*(L18)+(M18)+(K19*L18)</f>
        <v>2.6331018518518521E-2</v>
      </c>
      <c r="E21" s="1" t="s">
        <v>22</v>
      </c>
      <c r="F21" s="18">
        <v>6.9444444444444447E-4</v>
      </c>
      <c r="G21" s="30" t="s">
        <v>33</v>
      </c>
      <c r="H21" s="18">
        <v>0</v>
      </c>
      <c r="J21" s="12" t="s">
        <v>17</v>
      </c>
      <c r="K21" s="25">
        <v>0.8</v>
      </c>
      <c r="L21" s="9" t="s">
        <v>19</v>
      </c>
      <c r="M21" s="11"/>
    </row>
    <row r="22" spans="1:13" x14ac:dyDescent="0.25">
      <c r="A22" t="s">
        <v>7</v>
      </c>
      <c r="B22" s="3">
        <f>C21+F22</f>
        <v>0.60069444444444442</v>
      </c>
      <c r="C22" s="3">
        <f>B22+D22</f>
        <v>0.62152777777777779</v>
      </c>
      <c r="D22" s="18">
        <v>2.0833333333333332E-2</v>
      </c>
      <c r="E22" s="1" t="s">
        <v>20</v>
      </c>
      <c r="F22" s="18">
        <v>1.4467592592592594E-3</v>
      </c>
      <c r="J22" s="12" t="s">
        <v>5</v>
      </c>
      <c r="K22" s="22">
        <v>3</v>
      </c>
      <c r="L22" s="23">
        <v>3.4722222222222224E-4</v>
      </c>
      <c r="M22" s="24">
        <v>6.9444444444444447E-4</v>
      </c>
    </row>
    <row r="23" spans="1:13" x14ac:dyDescent="0.25">
      <c r="A23" t="s">
        <v>3</v>
      </c>
      <c r="B23" s="3">
        <f>B22+F23</f>
        <v>0.60069444444444442</v>
      </c>
      <c r="C23" s="3">
        <f>B23+D23</f>
        <v>0.61111111111111105</v>
      </c>
      <c r="D23" s="18">
        <v>1.0416666666666666E-2</v>
      </c>
      <c r="E23" s="1" t="s">
        <v>23</v>
      </c>
      <c r="F23" s="18">
        <v>0</v>
      </c>
      <c r="J23" s="12" t="s">
        <v>18</v>
      </c>
      <c r="K23" s="22">
        <f>INT(K18*K21)</f>
        <v>60</v>
      </c>
      <c r="L23" s="23">
        <v>3.4722222222222224E-4</v>
      </c>
      <c r="M23" s="24">
        <v>6.3657407407407402E-4</v>
      </c>
    </row>
    <row r="24" spans="1:13" x14ac:dyDescent="0.25">
      <c r="A24" t="s">
        <v>4</v>
      </c>
      <c r="B24" s="3">
        <f>C23+F24</f>
        <v>0.62152777777777768</v>
      </c>
      <c r="C24" s="3">
        <f>B24+D24</f>
        <v>0.64236111111111105</v>
      </c>
      <c r="D24" s="18">
        <v>2.0833333333333332E-2</v>
      </c>
      <c r="E24" t="s">
        <v>11</v>
      </c>
      <c r="F24" s="18">
        <v>1.0416666666666666E-2</v>
      </c>
      <c r="J24" s="13" t="s">
        <v>15</v>
      </c>
      <c r="K24" s="26">
        <v>0</v>
      </c>
      <c r="L24" s="14"/>
      <c r="M24" s="15"/>
    </row>
    <row r="25" spans="1:13" x14ac:dyDescent="0.25">
      <c r="A25" t="s">
        <v>5</v>
      </c>
      <c r="B25" s="3">
        <f>C24+F25</f>
        <v>0.66111111111111109</v>
      </c>
      <c r="C25" s="3">
        <f>B25+D25</f>
        <v>0.66249999999999998</v>
      </c>
      <c r="D25" s="1">
        <f>SUM(K22-1)*(L22)+(M22)+(K24*L22)</f>
        <v>1.3888888888888889E-3</v>
      </c>
      <c r="E25" s="1" t="s">
        <v>21</v>
      </c>
      <c r="F25" s="18">
        <v>1.8749999999999999E-2</v>
      </c>
    </row>
    <row r="26" spans="1:13" x14ac:dyDescent="0.25">
      <c r="A26" t="s">
        <v>8</v>
      </c>
      <c r="B26" s="3">
        <f>C25+F26</f>
        <v>0.66319444444444442</v>
      </c>
      <c r="C26" s="3">
        <f>B26+D26+H26</f>
        <v>0.68431712962962965</v>
      </c>
      <c r="D26" s="1">
        <f>SUM(K23-1)*(L23)+(M23)+(K24*L23)</f>
        <v>2.1122685185185185E-2</v>
      </c>
      <c r="E26" s="1" t="s">
        <v>22</v>
      </c>
      <c r="F26" s="18">
        <v>6.9444444444444447E-4</v>
      </c>
      <c r="G26" s="30" t="s">
        <v>33</v>
      </c>
      <c r="H26" s="18">
        <v>0</v>
      </c>
    </row>
  </sheetData>
  <sheetProtection sheet="1" objects="1" scenarios="1"/>
  <conditionalFormatting sqref="B6:C6">
    <cfRule type="timePeriod" dxfId="11" priority="7" timePeriod="lastWeek">
      <formula>AND(TODAY()-ROUNDDOWN(B6,0)&gt;=(WEEKDAY(TODAY())),TODAY()-ROUNDDOWN(B6,0)&lt;(WEEKDAY(TODAY())+7))</formula>
    </cfRule>
  </conditionalFormatting>
  <conditionalFormatting sqref="B11:C11">
    <cfRule type="timePeriod" dxfId="10" priority="5" timePeriod="lastWeek">
      <formula>AND(TODAY()-ROUNDDOWN(B11,0)&gt;=(WEEKDAY(TODAY())),TODAY()-ROUNDDOWN(B11,0)&lt;(WEEKDAY(TODAY())+7))</formula>
    </cfRule>
  </conditionalFormatting>
  <conditionalFormatting sqref="B23:C23">
    <cfRule type="timePeriod" dxfId="9" priority="3" timePeriod="lastWeek">
      <formula>AND(TODAY()-ROUNDDOWN(B23,0)&gt;=(WEEKDAY(TODAY())),TODAY()-ROUNDDOWN(B23,0)&lt;(WEEKDAY(TODAY())+7))</formula>
    </cfRule>
  </conditionalFormatting>
  <conditionalFormatting sqref="B18:C18">
    <cfRule type="timePeriod" dxfId="8" priority="4" timePeriod="lastWeek">
      <formula>AND(TODAY()-ROUNDDOWN(B18,0)&gt;=(WEEKDAY(TODAY())),TODAY()-ROUNDDOWN(B18,0)&lt;(WEEKDAY(TODAY())+7))</formula>
    </cfRule>
  </conditionalFormatting>
  <conditionalFormatting sqref="C17">
    <cfRule type="timePeriod" dxfId="7" priority="2" timePeriod="lastWeek">
      <formula>AND(TODAY()-ROUNDDOWN(C17,0)&gt;=(WEEKDAY(TODAY())),TODAY()-ROUNDDOWN(C17,0)&lt;(WEEKDAY(TODAY())+7))</formula>
    </cfRule>
  </conditionalFormatting>
  <conditionalFormatting sqref="C5">
    <cfRule type="timePeriod" dxfId="6" priority="1" timePeriod="lastWeek">
      <formula>AND(TODAY()-ROUNDDOWN(C5,0)&gt;=(WEEKDAY(TODAY())),TODAY()-ROUNDDOWN(C5,0)&lt;(WEEKDAY(TODAY())+7))</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J16" sqref="J16"/>
    </sheetView>
  </sheetViews>
  <sheetFormatPr defaultRowHeight="15" x14ac:dyDescent="0.25"/>
  <cols>
    <col min="1" max="1" width="19.140625" customWidth="1"/>
    <col min="2" max="2" width="9.7109375" style="3" bestFit="1" customWidth="1"/>
    <col min="3" max="3" width="8.7109375" style="3"/>
    <col min="4" max="4" width="9.5703125" style="1" customWidth="1"/>
    <col min="5" max="5" width="43.140625" style="1" bestFit="1" customWidth="1"/>
    <col min="6" max="6" width="5.42578125" style="1" customWidth="1"/>
    <col min="7" max="7" width="9.85546875" style="30" customWidth="1"/>
    <col min="8" max="8" width="5.42578125" style="30" customWidth="1"/>
    <col min="9" max="9" width="8.7109375" style="1"/>
    <col min="10" max="10" width="14.28515625" customWidth="1"/>
    <col min="12" max="12" width="12.42578125" style="1" customWidth="1"/>
    <col min="13" max="13" width="16.140625" style="1" customWidth="1"/>
  </cols>
  <sheetData>
    <row r="1" spans="1:13" x14ac:dyDescent="0.25">
      <c r="B1" s="3" t="s">
        <v>1</v>
      </c>
      <c r="C1" s="3" t="s">
        <v>2</v>
      </c>
      <c r="D1" s="1" t="s">
        <v>10</v>
      </c>
      <c r="E1" s="2" t="s">
        <v>25</v>
      </c>
      <c r="F1" s="2"/>
      <c r="G1" s="29"/>
      <c r="H1" s="29"/>
      <c r="I1" s="2"/>
    </row>
    <row r="2" spans="1:13" x14ac:dyDescent="0.25">
      <c r="A2" s="40" t="s">
        <v>38</v>
      </c>
      <c r="E2" s="2"/>
      <c r="F2" s="2"/>
      <c r="G2" s="29"/>
      <c r="H2" s="29"/>
      <c r="I2" s="2"/>
    </row>
    <row r="3" spans="1:13" x14ac:dyDescent="0.25">
      <c r="A3" t="s">
        <v>9</v>
      </c>
      <c r="B3" s="39">
        <v>0.33333333333333331</v>
      </c>
      <c r="C3" s="39">
        <v>0.6875</v>
      </c>
      <c r="E3" s="41" t="s">
        <v>39</v>
      </c>
      <c r="J3" s="19" t="s">
        <v>26</v>
      </c>
      <c r="K3" s="20" t="s">
        <v>29</v>
      </c>
      <c r="L3" s="21" t="s">
        <v>27</v>
      </c>
      <c r="M3" s="7"/>
    </row>
    <row r="4" spans="1:13" x14ac:dyDescent="0.25">
      <c r="A4" s="4" t="str">
        <f>CONCATENATE(J3," ",K3," ",L3)</f>
        <v>Damer 15- Storslalom</v>
      </c>
      <c r="J4" s="8" t="s">
        <v>16</v>
      </c>
      <c r="K4" s="9" t="s">
        <v>12</v>
      </c>
      <c r="L4" s="10" t="s">
        <v>13</v>
      </c>
      <c r="M4" s="11" t="s">
        <v>14</v>
      </c>
    </row>
    <row r="5" spans="1:13" x14ac:dyDescent="0.25">
      <c r="A5" t="s">
        <v>32</v>
      </c>
      <c r="B5" s="17">
        <v>0.33333333333333331</v>
      </c>
      <c r="C5" s="3">
        <f>B5+D5</f>
        <v>0.33333333333333331</v>
      </c>
      <c r="D5" s="18">
        <v>0</v>
      </c>
      <c r="E5" s="1" t="s">
        <v>24</v>
      </c>
      <c r="J5" s="12" t="s">
        <v>5</v>
      </c>
      <c r="K5" s="22">
        <v>3</v>
      </c>
      <c r="L5" s="23">
        <v>3.4722222222222224E-4</v>
      </c>
      <c r="M5" s="24">
        <v>6.9444444444444447E-4</v>
      </c>
    </row>
    <row r="6" spans="1:13" x14ac:dyDescent="0.25">
      <c r="A6" t="s">
        <v>3</v>
      </c>
      <c r="B6" s="3">
        <f>B5+F6</f>
        <v>0.33333333333333331</v>
      </c>
      <c r="C6" s="3">
        <f>B6+D6</f>
        <v>0.34375</v>
      </c>
      <c r="D6" s="18">
        <v>1.0416666666666666E-2</v>
      </c>
      <c r="E6" s="1" t="s">
        <v>23</v>
      </c>
      <c r="F6" s="18">
        <v>0</v>
      </c>
      <c r="J6" s="12" t="s">
        <v>18</v>
      </c>
      <c r="K6" s="22">
        <v>75</v>
      </c>
      <c r="L6" s="23">
        <v>3.4722222222222224E-4</v>
      </c>
      <c r="M6" s="24">
        <v>6.3657407407407402E-4</v>
      </c>
    </row>
    <row r="7" spans="1:13" x14ac:dyDescent="0.25">
      <c r="A7" t="s">
        <v>4</v>
      </c>
      <c r="B7" s="3">
        <f>C6+F7</f>
        <v>0.35416666666666669</v>
      </c>
      <c r="C7" s="3">
        <f>B7+D7</f>
        <v>0.375</v>
      </c>
      <c r="D7" s="18">
        <v>2.0833333333333332E-2</v>
      </c>
      <c r="E7" t="s">
        <v>11</v>
      </c>
      <c r="F7" s="18">
        <v>1.0416666666666666E-2</v>
      </c>
      <c r="J7" s="12" t="s">
        <v>15</v>
      </c>
      <c r="K7" s="22">
        <v>0</v>
      </c>
      <c r="L7" s="10"/>
      <c r="M7" s="11"/>
    </row>
    <row r="8" spans="1:13" x14ac:dyDescent="0.25">
      <c r="A8" t="s">
        <v>5</v>
      </c>
      <c r="B8" s="3">
        <f>C7+F8</f>
        <v>0.39374999999999999</v>
      </c>
      <c r="C8" s="3">
        <f>B8+D8</f>
        <v>0.39513888888888887</v>
      </c>
      <c r="D8" s="1">
        <f>SUM(K5-1)*(L5)+(M5)+(K7*L5)</f>
        <v>1.3888888888888889E-3</v>
      </c>
      <c r="E8" s="1" t="s">
        <v>21</v>
      </c>
      <c r="F8" s="18">
        <v>1.8749999999999999E-2</v>
      </c>
      <c r="J8" s="12"/>
      <c r="K8" s="9"/>
      <c r="L8" s="10"/>
      <c r="M8" s="11"/>
    </row>
    <row r="9" spans="1:13" x14ac:dyDescent="0.25">
      <c r="A9" t="s">
        <v>6</v>
      </c>
      <c r="B9" s="3">
        <f>C8+F9</f>
        <v>0.39583333333333331</v>
      </c>
      <c r="C9" s="3">
        <f>B9+D9+H9</f>
        <v>0.42216435185185186</v>
      </c>
      <c r="D9" s="1">
        <f>SUM(K6-1)*(L6)+(M6)+(K7*L6)</f>
        <v>2.6331018518518521E-2</v>
      </c>
      <c r="E9" s="1" t="s">
        <v>22</v>
      </c>
      <c r="F9" s="18">
        <v>6.9444444444444447E-4</v>
      </c>
      <c r="G9" s="30" t="s">
        <v>33</v>
      </c>
      <c r="H9" s="18">
        <v>0</v>
      </c>
      <c r="J9" s="27" t="s">
        <v>28</v>
      </c>
      <c r="K9" s="22" t="s">
        <v>29</v>
      </c>
      <c r="L9" s="22" t="s">
        <v>27</v>
      </c>
      <c r="M9" s="11"/>
    </row>
    <row r="10" spans="1:13" x14ac:dyDescent="0.25">
      <c r="A10" s="4" t="str">
        <f>CONCATENATE(J9," ",K9," ",L9)</f>
        <v>Herrar 15- Storslalom</v>
      </c>
      <c r="J10" s="8" t="s">
        <v>16</v>
      </c>
      <c r="K10" s="9" t="s">
        <v>12</v>
      </c>
      <c r="L10" s="10" t="s">
        <v>13</v>
      </c>
      <c r="M10" s="11" t="s">
        <v>14</v>
      </c>
    </row>
    <row r="11" spans="1:13" x14ac:dyDescent="0.25">
      <c r="A11" t="s">
        <v>30</v>
      </c>
      <c r="B11" s="3">
        <f>C9+F11</f>
        <v>0.4236111111111111</v>
      </c>
      <c r="C11" s="3">
        <f>B11+D11</f>
        <v>0.44444444444444442</v>
      </c>
      <c r="D11" s="18">
        <v>2.0833333333333332E-2</v>
      </c>
      <c r="E11" s="1" t="s">
        <v>20</v>
      </c>
      <c r="F11" s="18">
        <v>1.4467592592592594E-3</v>
      </c>
      <c r="J11" s="12" t="s">
        <v>5</v>
      </c>
      <c r="K11" s="22">
        <v>3</v>
      </c>
      <c r="L11" s="23">
        <v>3.4722222222222224E-4</v>
      </c>
      <c r="M11" s="24">
        <v>6.9444444444444447E-4</v>
      </c>
    </row>
    <row r="12" spans="1:13" x14ac:dyDescent="0.25">
      <c r="A12" t="s">
        <v>3</v>
      </c>
      <c r="B12" s="3">
        <f>B11+F12</f>
        <v>0.4236111111111111</v>
      </c>
      <c r="C12" s="3">
        <f>B12+D12</f>
        <v>0.43402777777777779</v>
      </c>
      <c r="D12" s="18">
        <v>1.0416666666666666E-2</v>
      </c>
      <c r="E12" s="1" t="s">
        <v>23</v>
      </c>
      <c r="F12" s="18">
        <v>0</v>
      </c>
      <c r="J12" s="12" t="s">
        <v>18</v>
      </c>
      <c r="K12" s="22">
        <v>75</v>
      </c>
      <c r="L12" s="23">
        <v>3.4722222222222224E-4</v>
      </c>
      <c r="M12" s="24">
        <v>6.3657407407407402E-4</v>
      </c>
    </row>
    <row r="13" spans="1:13" x14ac:dyDescent="0.25">
      <c r="A13" t="s">
        <v>4</v>
      </c>
      <c r="B13" s="3">
        <f>C12+F13</f>
        <v>0.44444444444444448</v>
      </c>
      <c r="C13" s="3">
        <f>B13+D13</f>
        <v>0.46527777777777779</v>
      </c>
      <c r="D13" s="18">
        <v>2.0833333333333332E-2</v>
      </c>
      <c r="E13" t="s">
        <v>11</v>
      </c>
      <c r="F13" s="18">
        <v>1.0416666666666666E-2</v>
      </c>
      <c r="J13" s="13" t="s">
        <v>15</v>
      </c>
      <c r="K13" s="26">
        <v>0</v>
      </c>
      <c r="L13" s="14"/>
      <c r="M13" s="15"/>
    </row>
    <row r="14" spans="1:13" x14ac:dyDescent="0.25">
      <c r="A14" t="s">
        <v>5</v>
      </c>
      <c r="B14" s="3">
        <f>C13+F14</f>
        <v>0.48402777777777778</v>
      </c>
      <c r="C14" s="3">
        <f>B14+D14</f>
        <v>0.48541666666666666</v>
      </c>
      <c r="D14" s="1">
        <f>SUM(K11-1)*(L11)+(M11)+(K13*L11)</f>
        <v>1.3888888888888889E-3</v>
      </c>
      <c r="E14" s="1" t="s">
        <v>21</v>
      </c>
      <c r="F14" s="18">
        <v>1.8749999999999999E-2</v>
      </c>
      <c r="G14" s="30" t="s">
        <v>33</v>
      </c>
      <c r="H14" s="18">
        <v>0</v>
      </c>
    </row>
    <row r="15" spans="1:13" x14ac:dyDescent="0.25">
      <c r="A15" t="s">
        <v>6</v>
      </c>
      <c r="B15" s="3">
        <f>C14+F15</f>
        <v>0.4861111111111111</v>
      </c>
      <c r="C15" s="3">
        <f>B15+D15+H15</f>
        <v>0.51244212962962965</v>
      </c>
      <c r="D15" s="1">
        <f>SUM(K12-1)*(L12)+(M12)+(K13*L12)</f>
        <v>2.6331018518518521E-2</v>
      </c>
      <c r="E15" s="1" t="s">
        <v>22</v>
      </c>
      <c r="F15" s="18">
        <v>6.9444444444444447E-4</v>
      </c>
      <c r="J15" s="5" t="str">
        <f>J3</f>
        <v>Damer</v>
      </c>
      <c r="K15" s="6" t="str">
        <f>K3</f>
        <v>15-</v>
      </c>
      <c r="L15" s="6" t="str">
        <f>L3</f>
        <v>Storslalom</v>
      </c>
      <c r="M15" s="7"/>
    </row>
    <row r="16" spans="1:13" x14ac:dyDescent="0.25">
      <c r="B16" s="3">
        <f>B15-B5</f>
        <v>0.15277777777777779</v>
      </c>
      <c r="J16" s="12" t="s">
        <v>17</v>
      </c>
      <c r="K16" s="25">
        <v>0.8</v>
      </c>
      <c r="L16" s="9" t="s">
        <v>19</v>
      </c>
      <c r="M16" s="11"/>
    </row>
    <row r="17" spans="1:13" x14ac:dyDescent="0.25">
      <c r="A17" s="4" t="str">
        <f>CONCATENATE(J15," ",K15," ",L15)</f>
        <v>Damer 15- Storslalom</v>
      </c>
      <c r="J17" s="12" t="s">
        <v>5</v>
      </c>
      <c r="K17" s="22">
        <v>3</v>
      </c>
      <c r="L17" s="23">
        <v>3.4722222222222224E-4</v>
      </c>
      <c r="M17" s="24">
        <v>6.9444444444444447E-4</v>
      </c>
    </row>
    <row r="18" spans="1:13" x14ac:dyDescent="0.25">
      <c r="A18" t="s">
        <v>31</v>
      </c>
      <c r="B18" s="3">
        <f>C15+F18</f>
        <v>0.51388888888888895</v>
      </c>
      <c r="C18" s="3">
        <f>B18+D18</f>
        <v>0.53472222222222232</v>
      </c>
      <c r="D18" s="18">
        <v>2.0833333333333332E-2</v>
      </c>
      <c r="E18" s="1" t="s">
        <v>20</v>
      </c>
      <c r="F18" s="18">
        <v>1.4467592592592594E-3</v>
      </c>
      <c r="J18" s="12" t="s">
        <v>18</v>
      </c>
      <c r="K18" s="22">
        <f>INT(K6*K16)</f>
        <v>60</v>
      </c>
      <c r="L18" s="23">
        <v>3.4722222222222224E-4</v>
      </c>
      <c r="M18" s="24">
        <v>6.3657407407407402E-4</v>
      </c>
    </row>
    <row r="19" spans="1:13" x14ac:dyDescent="0.25">
      <c r="A19" t="s">
        <v>3</v>
      </c>
      <c r="B19" s="3">
        <f>B18+F19</f>
        <v>0.51388888888888895</v>
      </c>
      <c r="C19" s="3">
        <f>B19+D19</f>
        <v>0.52430555555555558</v>
      </c>
      <c r="D19" s="18">
        <v>1.0416666666666666E-2</v>
      </c>
      <c r="E19" s="1" t="s">
        <v>23</v>
      </c>
      <c r="F19" s="18">
        <v>0</v>
      </c>
      <c r="J19" s="13" t="s">
        <v>15</v>
      </c>
      <c r="K19" s="26">
        <v>0</v>
      </c>
      <c r="L19" s="14"/>
      <c r="M19" s="15"/>
    </row>
    <row r="20" spans="1:13" x14ac:dyDescent="0.25">
      <c r="A20" t="s">
        <v>4</v>
      </c>
      <c r="B20" s="3">
        <f>C19+F20</f>
        <v>0.53472222222222221</v>
      </c>
      <c r="C20" s="3">
        <f>B20+D20</f>
        <v>0.55555555555555558</v>
      </c>
      <c r="D20" s="18">
        <v>2.0833333333333332E-2</v>
      </c>
      <c r="E20" t="s">
        <v>11</v>
      </c>
      <c r="F20" s="18">
        <v>1.0416666666666666E-2</v>
      </c>
    </row>
    <row r="21" spans="1:13" x14ac:dyDescent="0.25">
      <c r="A21" t="s">
        <v>5</v>
      </c>
      <c r="B21" s="3">
        <f>C20+F21</f>
        <v>0.57430555555555562</v>
      </c>
      <c r="C21" s="3">
        <f>B21+D21</f>
        <v>0.57569444444444451</v>
      </c>
      <c r="D21" s="1">
        <f>SUM(K17-1)*(L17)+(M17)+(K19*L17)</f>
        <v>1.3888888888888889E-3</v>
      </c>
      <c r="E21" s="1" t="s">
        <v>21</v>
      </c>
      <c r="F21" s="18">
        <v>1.8749999999999999E-2</v>
      </c>
      <c r="G21" s="30" t="s">
        <v>33</v>
      </c>
      <c r="H21" s="18">
        <v>0</v>
      </c>
    </row>
    <row r="22" spans="1:13" x14ac:dyDescent="0.25">
      <c r="A22" t="s">
        <v>8</v>
      </c>
      <c r="B22" s="3">
        <f>C21+F22</f>
        <v>0.57638888888888895</v>
      </c>
      <c r="C22" s="3">
        <f>B22+D22+H22</f>
        <v>0.59751157407407418</v>
      </c>
      <c r="D22" s="1">
        <f>SUM(K18-1)*(L18)+(M18)+(K19*L18)</f>
        <v>2.1122685185185185E-2</v>
      </c>
      <c r="E22" s="1" t="s">
        <v>22</v>
      </c>
      <c r="F22" s="18">
        <v>6.9444444444444447E-4</v>
      </c>
      <c r="J22" s="5" t="str">
        <f>J9</f>
        <v>Herrar</v>
      </c>
      <c r="K22" s="6" t="str">
        <f>K9</f>
        <v>15-</v>
      </c>
      <c r="L22" s="6" t="str">
        <f>L9</f>
        <v>Storslalom</v>
      </c>
      <c r="M22" s="7"/>
    </row>
    <row r="23" spans="1:13" x14ac:dyDescent="0.25">
      <c r="A23" s="4" t="str">
        <f>CONCATENATE(J22," ",K22," ",L22)</f>
        <v>Herrar 15- Storslalom</v>
      </c>
      <c r="J23" s="12" t="s">
        <v>17</v>
      </c>
      <c r="K23" s="25">
        <v>0.8</v>
      </c>
      <c r="L23" s="9" t="s">
        <v>19</v>
      </c>
      <c r="M23" s="11"/>
    </row>
    <row r="24" spans="1:13" x14ac:dyDescent="0.25">
      <c r="A24" t="s">
        <v>7</v>
      </c>
      <c r="B24" s="3">
        <f>C22+F24</f>
        <v>0.60069444444444453</v>
      </c>
      <c r="C24" s="3">
        <f>B24+D24</f>
        <v>0.6215277777777779</v>
      </c>
      <c r="D24" s="18">
        <v>2.0833333333333332E-2</v>
      </c>
      <c r="E24" s="1" t="s">
        <v>20</v>
      </c>
      <c r="F24" s="18">
        <v>3.1828703703703702E-3</v>
      </c>
      <c r="J24" s="12" t="s">
        <v>5</v>
      </c>
      <c r="K24" s="22">
        <v>3</v>
      </c>
      <c r="L24" s="23">
        <v>3.4722222222222224E-4</v>
      </c>
      <c r="M24" s="24">
        <v>6.9444444444444447E-4</v>
      </c>
    </row>
    <row r="25" spans="1:13" x14ac:dyDescent="0.25">
      <c r="A25" t="s">
        <v>3</v>
      </c>
      <c r="B25" s="3">
        <f>B24+F25</f>
        <v>0.60069444444444453</v>
      </c>
      <c r="C25" s="3">
        <f>B25+D25</f>
        <v>0.61111111111111116</v>
      </c>
      <c r="D25" s="18">
        <v>1.0416666666666666E-2</v>
      </c>
      <c r="E25" s="1" t="s">
        <v>23</v>
      </c>
      <c r="F25" s="18">
        <v>0</v>
      </c>
      <c r="J25" s="12" t="s">
        <v>18</v>
      </c>
      <c r="K25" s="22">
        <f>INT(K12*K23)</f>
        <v>60</v>
      </c>
      <c r="L25" s="23">
        <v>3.4722222222222224E-4</v>
      </c>
      <c r="M25" s="24">
        <v>6.3657407407407402E-4</v>
      </c>
    </row>
    <row r="26" spans="1:13" x14ac:dyDescent="0.25">
      <c r="A26" t="s">
        <v>4</v>
      </c>
      <c r="B26" s="3">
        <f>C25+F26</f>
        <v>0.62152777777777779</v>
      </c>
      <c r="C26" s="3">
        <f>B26+D26</f>
        <v>0.64236111111111116</v>
      </c>
      <c r="D26" s="18">
        <v>2.0833333333333332E-2</v>
      </c>
      <c r="E26" t="s">
        <v>11</v>
      </c>
      <c r="F26" s="18">
        <v>1.0416666666666666E-2</v>
      </c>
      <c r="G26" s="30" t="s">
        <v>33</v>
      </c>
      <c r="H26" s="18">
        <v>0</v>
      </c>
      <c r="J26" s="13" t="s">
        <v>15</v>
      </c>
      <c r="K26" s="26">
        <v>0</v>
      </c>
      <c r="L26" s="14"/>
      <c r="M26" s="15"/>
    </row>
    <row r="27" spans="1:13" x14ac:dyDescent="0.25">
      <c r="A27" t="s">
        <v>5</v>
      </c>
      <c r="B27" s="3">
        <f>C26+F27</f>
        <v>0.6611111111111112</v>
      </c>
      <c r="C27" s="3">
        <f>B27+D27</f>
        <v>0.66250000000000009</v>
      </c>
      <c r="D27" s="1">
        <f>SUM(K24-1)*(L24)+(M24)+(K26*L24)</f>
        <v>1.3888888888888889E-3</v>
      </c>
      <c r="E27" s="1" t="s">
        <v>21</v>
      </c>
      <c r="F27" s="18">
        <v>1.8749999999999999E-2</v>
      </c>
    </row>
    <row r="28" spans="1:13" x14ac:dyDescent="0.25">
      <c r="A28" t="s">
        <v>8</v>
      </c>
      <c r="B28" s="3">
        <f>C27+F28</f>
        <v>0.66319444444444453</v>
      </c>
      <c r="C28" s="3">
        <f>B28+D28+H28</f>
        <v>0.68431712962962976</v>
      </c>
      <c r="D28" s="1">
        <f>SUM(K25-1)*(L25)+(M25)+(K26*L25)</f>
        <v>2.1122685185185185E-2</v>
      </c>
      <c r="E28" s="1" t="s">
        <v>22</v>
      </c>
      <c r="F28" s="18">
        <v>6.9444444444444447E-4</v>
      </c>
    </row>
  </sheetData>
  <sheetProtection sheet="1" objects="1" scenarios="1"/>
  <conditionalFormatting sqref="B6:C6">
    <cfRule type="timePeriod" dxfId="5" priority="7" timePeriod="lastWeek">
      <formula>AND(TODAY()-ROUNDDOWN(B6,0)&gt;=(WEEKDAY(TODAY())),TODAY()-ROUNDDOWN(B6,0)&lt;(WEEKDAY(TODAY())+7))</formula>
    </cfRule>
  </conditionalFormatting>
  <conditionalFormatting sqref="B12:C12">
    <cfRule type="timePeriod" dxfId="4" priority="6" timePeriod="lastWeek">
      <formula>AND(TODAY()-ROUNDDOWN(B12,0)&gt;=(WEEKDAY(TODAY())),TODAY()-ROUNDDOWN(B12,0)&lt;(WEEKDAY(TODAY())+7))</formula>
    </cfRule>
  </conditionalFormatting>
  <conditionalFormatting sqref="B25:C25">
    <cfRule type="timePeriod" dxfId="3" priority="4" timePeriod="lastWeek">
      <formula>AND(TODAY()-ROUNDDOWN(B25,0)&gt;=(WEEKDAY(TODAY())),TODAY()-ROUNDDOWN(B25,0)&lt;(WEEKDAY(TODAY())+7))</formula>
    </cfRule>
  </conditionalFormatting>
  <conditionalFormatting sqref="C19">
    <cfRule type="timePeriod" dxfId="2" priority="5" timePeriod="lastWeek">
      <formula>AND(TODAY()-ROUNDDOWN(C19,0)&gt;=(WEEKDAY(TODAY())),TODAY()-ROUNDDOWN(C19,0)&lt;(WEEKDAY(TODAY())+7))</formula>
    </cfRule>
  </conditionalFormatting>
  <conditionalFormatting sqref="C5">
    <cfRule type="timePeriod" dxfId="1" priority="1" timePeriod="lastWeek">
      <formula>AND(TODAY()-ROUNDDOWN(C5,0)&gt;=(WEEKDAY(TODAY())),TODAY()-ROUNDDOWN(C5,0)&lt;(WEEKDAY(TODAY())+7))</formula>
    </cfRule>
  </conditionalFormatting>
  <conditionalFormatting sqref="B19">
    <cfRule type="timePeriod" dxfId="0" priority="2" timePeriod="lastWeek">
      <formula>AND(TODAY()-ROUNDDOWN(B19,0)&gt;=(WEEKDAY(TODAY())),TODAY()-ROUNDDOWN(B19,0)&lt;(WEEKDAY(TODAY())+7))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Bruksanvisning</vt:lpstr>
      <vt:lpstr>Åk1-1</vt:lpstr>
      <vt:lpstr>Åk1-2_1-2</vt:lpstr>
      <vt:lpstr>Åk1-1_2-2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Åke Moänge</dc:creator>
  <cp:lastModifiedBy>Åke Moänge</cp:lastModifiedBy>
  <dcterms:created xsi:type="dcterms:W3CDTF">2021-09-28T13:36:44Z</dcterms:created>
  <dcterms:modified xsi:type="dcterms:W3CDTF">2021-10-04T06:46:53Z</dcterms:modified>
</cp:coreProperties>
</file>