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270" windowHeight="9135" tabRatio="829" activeTab="1"/>
  </bookViews>
  <sheets>
    <sheet name="D14-15" sheetId="1" r:id="rId1"/>
    <sheet name="H14-15" sheetId="2" r:id="rId2"/>
    <sheet name="A-final Ranking SL D" sheetId="3" r:id="rId3"/>
    <sheet name="A-final Ranking SL H" sheetId="4" r:id="rId4"/>
    <sheet name="A-final Ranking GS D" sheetId="5" r:id="rId5"/>
    <sheet name="A-final Ranking GS H" sheetId="6" r:id="rId6"/>
    <sheet name="TeamMidroc" sheetId="7" r:id="rId7"/>
    <sheet name="Poängberäkning" sheetId="8" r:id="rId8"/>
  </sheets>
  <definedNames>
    <definedName name="_xlnm.Print_Area" localSheetId="0">'D14-15'!$A$1:$AM$48</definedName>
    <definedName name="_xlnm.Print_Area" localSheetId="1">'H14-15'!$A$1:$AM$44</definedName>
  </definedNames>
  <calcPr fullCalcOnLoad="1"/>
</workbook>
</file>

<file path=xl/sharedStrings.xml><?xml version="1.0" encoding="utf-8"?>
<sst xmlns="http://schemas.openxmlformats.org/spreadsheetml/2006/main" count="364" uniqueCount="208">
  <si>
    <t>Plats</t>
  </si>
  <si>
    <t>Poäng</t>
  </si>
  <si>
    <t>Rang</t>
  </si>
  <si>
    <t>Namn</t>
  </si>
  <si>
    <t>Klubb</t>
  </si>
  <si>
    <t xml:space="preserve">Deltagarpoäng: </t>
  </si>
  <si>
    <t>Damer 14-15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</si>
  <si>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</si>
  <si>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</si>
  <si>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</si>
  <si>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</si>
  <si>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</si>
  <si>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</si>
  <si>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</si>
  <si>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GS       poäng</t>
  </si>
  <si>
    <t>20/1 Åk1</t>
  </si>
  <si>
    <t>Mora GS</t>
  </si>
  <si>
    <t>28/1 Åk1</t>
  </si>
  <si>
    <t>28/1 Åk2</t>
  </si>
  <si>
    <t>4/2 Åk1</t>
  </si>
  <si>
    <t>4/2 Åk2</t>
  </si>
  <si>
    <t>Sunne GS</t>
  </si>
  <si>
    <t>10/2 Åk1</t>
  </si>
  <si>
    <t>10/2 Åk2</t>
  </si>
  <si>
    <t>Mora SL</t>
  </si>
  <si>
    <t>11/2 Åk1</t>
  </si>
  <si>
    <t>11/2 Åk2</t>
  </si>
  <si>
    <t>Poängberäkning USM kval</t>
  </si>
  <si>
    <t>Åk 1        Mora 10/2 SL</t>
  </si>
  <si>
    <t>Åk 2        Mora 10/2 SL</t>
  </si>
  <si>
    <t>USM-kval region 3 2007</t>
  </si>
  <si>
    <t>Ranking region 3 SL Damer 2007</t>
  </si>
  <si>
    <t>Ranking region 3 SL Herrar 2007</t>
  </si>
  <si>
    <t>Ranking region 3 GS Damer 2007</t>
  </si>
  <si>
    <t>Ranking region 3 GS Herrar 2007</t>
  </si>
  <si>
    <t>Åkare ur Team Midroc från Region 3 2007</t>
  </si>
  <si>
    <t>Åk 1  Sunne  4/2  GS</t>
  </si>
  <si>
    <t>Åk 2  Sunne  4/2  GS</t>
  </si>
  <si>
    <t>Åk 1  Mora  11/2  GS</t>
  </si>
  <si>
    <t>Åk 2  Mora   11/2  GS</t>
  </si>
  <si>
    <t>Funäsdalen DH</t>
  </si>
  <si>
    <t>Funäsdalen SG</t>
  </si>
  <si>
    <t>Tandådalen SL</t>
  </si>
  <si>
    <t>19/1 Åk2</t>
  </si>
  <si>
    <t>Sara Hector</t>
  </si>
  <si>
    <t>Järbo IF</t>
  </si>
  <si>
    <t>Nathalie Eklund</t>
  </si>
  <si>
    <t>Linea Troeng</t>
  </si>
  <si>
    <t>Gävle Alpina SK</t>
  </si>
  <si>
    <t>Rättviks SLK</t>
  </si>
  <si>
    <t>Sälens IF</t>
  </si>
  <si>
    <t>Sofie Knutsson</t>
  </si>
  <si>
    <t>Pernilla Holm</t>
  </si>
  <si>
    <t>Amanda Axelsson</t>
  </si>
  <si>
    <t>Arvika SLK</t>
  </si>
  <si>
    <t>Kils SLK</t>
  </si>
  <si>
    <t>Jessica Gydemo</t>
  </si>
  <si>
    <t>Stefanie Gabriel-Åkesson</t>
  </si>
  <si>
    <t>IFK Falun</t>
  </si>
  <si>
    <t>IFK Borlänge</t>
  </si>
  <si>
    <t>IFK Mora AK</t>
  </si>
  <si>
    <t>Nathalie Schönning Andersson</t>
  </si>
  <si>
    <t>19/1 Åk1</t>
  </si>
  <si>
    <t>Kristin Thyberg</t>
  </si>
  <si>
    <t>Sunne AK</t>
  </si>
  <si>
    <t>Andrea Sjölund</t>
  </si>
  <si>
    <t>Melinda Maxe</t>
  </si>
  <si>
    <t>Frida Sax</t>
  </si>
  <si>
    <t>Maria Björk</t>
  </si>
  <si>
    <t>Bjursås IF</t>
  </si>
  <si>
    <t>Filippa Larsson</t>
  </si>
  <si>
    <t>Alexandra Grundström</t>
  </si>
  <si>
    <t>Lisa Ivarsson</t>
  </si>
  <si>
    <t xml:space="preserve">Fanny Nyman </t>
  </si>
  <si>
    <t>Valfjällets SLK</t>
  </si>
  <si>
    <t xml:space="preserve">Mia Gullberg </t>
  </si>
  <si>
    <t>Karin Jonsson</t>
  </si>
  <si>
    <t>Örebro SLF</t>
  </si>
  <si>
    <t>Malin Bergmark</t>
  </si>
  <si>
    <t>Malin Björkqvist</t>
  </si>
  <si>
    <t>Hanna Andersson</t>
  </si>
  <si>
    <t>Sofia Stackefeldt</t>
  </si>
  <si>
    <t>Julia Hansson</t>
  </si>
  <si>
    <t>Stina Grahn</t>
  </si>
  <si>
    <t>Hanna Fredborg</t>
  </si>
  <si>
    <t>Caroline Berglund</t>
  </si>
  <si>
    <t>Caroline Fernqvist</t>
  </si>
  <si>
    <t>Elin Öhrn</t>
  </si>
  <si>
    <t>Therese Jatko</t>
  </si>
  <si>
    <t xml:space="preserve">Hanna Mårshagen </t>
  </si>
  <si>
    <t>Sofie Eriksson</t>
  </si>
  <si>
    <t>Simon Larsson</t>
  </si>
  <si>
    <t>IFK Grängesberg</t>
  </si>
  <si>
    <t>Bjursås IK</t>
  </si>
  <si>
    <t>Andreas Dahlberg</t>
  </si>
  <si>
    <t>Tim Schorter</t>
  </si>
  <si>
    <t>Jonathan Högström</t>
  </si>
  <si>
    <t>Karlstad SLK</t>
  </si>
  <si>
    <t>Anton Söderholm Hellström</t>
  </si>
  <si>
    <t>Martin Bergquist</t>
  </si>
  <si>
    <t>Ekshärads SLK</t>
  </si>
  <si>
    <t>Rasmus Arnoldsson</t>
  </si>
  <si>
    <t>Johan Åberg</t>
  </si>
  <si>
    <t>Felix Andersson</t>
  </si>
  <si>
    <t>John Christoffersson</t>
  </si>
  <si>
    <t>Fredrik Gunnarsson</t>
  </si>
  <si>
    <t>André Eriksson- Änsth</t>
  </si>
  <si>
    <t>Tor Eriksson</t>
  </si>
  <si>
    <t>Markus Brunzell</t>
  </si>
  <si>
    <t>Albin Jansson</t>
  </si>
  <si>
    <t>Christoffer Sörebö</t>
  </si>
  <si>
    <t>Anton Wigartsson</t>
  </si>
  <si>
    <t>Emil Wågbratt</t>
  </si>
  <si>
    <t>Oskar Johansson</t>
  </si>
  <si>
    <t>Pontus Darth</t>
  </si>
  <si>
    <t>Oscar Säfwenberg</t>
  </si>
  <si>
    <t>Jonas Bond</t>
  </si>
  <si>
    <t>Victor Lindroos</t>
  </si>
  <si>
    <t>Emil Lindquist</t>
  </si>
  <si>
    <t>Marcus Bond</t>
  </si>
  <si>
    <t>David Fredriksson</t>
  </si>
  <si>
    <t>Philip Karlström</t>
  </si>
  <si>
    <t>Karlskoga SLK</t>
  </si>
  <si>
    <t>Oscar Frost</t>
  </si>
  <si>
    <t>Gustav Gräsberg</t>
  </si>
  <si>
    <t>Victor Sahlin</t>
  </si>
  <si>
    <t>Sebastian Tidstrand</t>
  </si>
  <si>
    <t>Adam Henrysson</t>
  </si>
  <si>
    <t>John Pettersson</t>
  </si>
  <si>
    <t>Adam Janson</t>
  </si>
  <si>
    <t>Alexander Hebbe</t>
  </si>
  <si>
    <t>Grums SLK</t>
  </si>
  <si>
    <t>Oliver Forsmark</t>
  </si>
  <si>
    <t>Herrar   14-15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</si>
  <si>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</si>
  <si>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</si>
  <si>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</si>
  <si>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</si>
  <si>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</si>
  <si>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</si>
  <si>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</si>
  <si>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</si>
  <si>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27/1 Åk1</t>
  </si>
  <si>
    <t>Kim Törnberg</t>
  </si>
  <si>
    <t>Tandådalen GS</t>
  </si>
  <si>
    <t>20/1 Åk2</t>
  </si>
  <si>
    <t xml:space="preserve">De 10 bästa åken.  </t>
  </si>
  <si>
    <t>Bästa åk</t>
  </si>
  <si>
    <t>27/1 Åk2</t>
  </si>
  <si>
    <t>Åk 1        Sunne 3/2 SL</t>
  </si>
  <si>
    <t>Åk 2        Sunne 3/2 SL</t>
  </si>
  <si>
    <t>Tävl åk 1         Tandådalen    19/1 SL</t>
  </si>
  <si>
    <t>Tävl åk 2          Tandådalen 19/1 SL</t>
  </si>
  <si>
    <t>Tjeckien</t>
  </si>
  <si>
    <t>Sunne SL</t>
  </si>
  <si>
    <t>Åk 1 Tandådalen     20/1 GS</t>
  </si>
  <si>
    <t>Åk 2  Tandådalen     20/1 GS</t>
  </si>
  <si>
    <t>Emma Ohlsson</t>
  </si>
  <si>
    <t>Antal</t>
  </si>
  <si>
    <t>Caroline Ljosdal</t>
  </si>
  <si>
    <t>SL 1</t>
  </si>
  <si>
    <t>SL 2</t>
  </si>
  <si>
    <t>GS 1</t>
  </si>
  <si>
    <t>GS 2</t>
  </si>
  <si>
    <t>SG/DH 1</t>
  </si>
  <si>
    <t>SG/DH 2</t>
  </si>
  <si>
    <t>7e</t>
  </si>
  <si>
    <t>8e</t>
  </si>
  <si>
    <t>9e</t>
  </si>
  <si>
    <t>10e</t>
  </si>
  <si>
    <t>SL 3</t>
  </si>
  <si>
    <t>SL 4</t>
  </si>
  <si>
    <t>SL 5</t>
  </si>
  <si>
    <t>SL 6</t>
  </si>
  <si>
    <t>GS 3</t>
  </si>
  <si>
    <t xml:space="preserve"> GS 4</t>
  </si>
  <si>
    <t>GS 5</t>
  </si>
  <si>
    <t>GS 6</t>
  </si>
  <si>
    <t>SG/DH 3</t>
  </si>
  <si>
    <t>SG/DH 4</t>
  </si>
  <si>
    <t>Oskar Vestlund</t>
  </si>
  <si>
    <t>Topp 8</t>
  </si>
  <si>
    <t>Topp 10</t>
  </si>
  <si>
    <t>3/2 Åk1</t>
  </si>
  <si>
    <t>3/2 Åk2</t>
  </si>
  <si>
    <t>Åk 2  Sunne   4/2  GS</t>
  </si>
  <si>
    <t>Jonas Bengtsson</t>
  </si>
  <si>
    <t>Leksand SLK</t>
  </si>
  <si>
    <t>Viktor Stors</t>
  </si>
  <si>
    <t>Gustav Matslofva</t>
  </si>
  <si>
    <t>Orsa Alpina Klubb</t>
  </si>
  <si>
    <t>Pontus Andersson</t>
  </si>
  <si>
    <t>Avesta AK</t>
  </si>
  <si>
    <t>Johan Ädling</t>
  </si>
  <si>
    <t>Elina Gruvris</t>
  </si>
  <si>
    <t>Sofie Wahlund</t>
  </si>
  <si>
    <t>Ronja Melin</t>
  </si>
  <si>
    <t>Malungs SLK</t>
  </si>
  <si>
    <t>Frida Persson</t>
  </si>
  <si>
    <t>Jenny Niss-Jonsson</t>
  </si>
  <si>
    <t>Sofie Olsson</t>
  </si>
  <si>
    <t>Hanna Jax</t>
  </si>
  <si>
    <t>Elin Westerlund</t>
  </si>
  <si>
    <t>Carolin Ljosdal</t>
  </si>
  <si>
    <t>Louise Göthberg</t>
  </si>
  <si>
    <t>Louise Jönsson</t>
  </si>
  <si>
    <t>Ellen Nygårds</t>
  </si>
  <si>
    <t>Född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</si>
</sst>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#"/>
  </numFmts>
  <fonts count="15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1" fillId="0" borderId="4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horizontal="right" vertical="top" wrapText="1"/>
    </xf>
    <xf numFmtId="0" fontId="7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8" fillId="0" borderId="1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1" fillId="2" borderId="19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1" fontId="6" fillId="3" borderId="28" xfId="0" applyNumberFormat="1" applyFont="1" applyFill="1" applyBorder="1" applyAlignment="1">
      <alignment/>
    </xf>
    <xf numFmtId="1" fontId="6" fillId="4" borderId="28" xfId="0" applyNumberFormat="1" applyFont="1" applyFill="1" applyBorder="1" applyAlignment="1">
      <alignment/>
    </xf>
    <xf numFmtId="1" fontId="6" fillId="4" borderId="22" xfId="0" applyNumberFormat="1" applyFont="1" applyFill="1" applyBorder="1" applyAlignment="1">
      <alignment/>
    </xf>
    <xf numFmtId="1" fontId="6" fillId="5" borderId="28" xfId="0" applyNumberFormat="1" applyFont="1" applyFill="1" applyBorder="1" applyAlignment="1">
      <alignment/>
    </xf>
    <xf numFmtId="1" fontId="6" fillId="5" borderId="22" xfId="0" applyNumberFormat="1" applyFont="1" applyFill="1" applyBorder="1" applyAlignment="1">
      <alignment/>
    </xf>
    <xf numFmtId="0" fontId="12" fillId="3" borderId="25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1" fontId="13" fillId="5" borderId="28" xfId="0" applyNumberFormat="1" applyFont="1" applyFill="1" applyBorder="1" applyAlignment="1">
      <alignment/>
    </xf>
    <xf numFmtId="0" fontId="12" fillId="5" borderId="25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1" fillId="5" borderId="30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" fontId="0" fillId="0" borderId="15" xfId="0" applyNumberFormat="1" applyFont="1" applyBorder="1" applyAlignment="1">
      <alignment horizontal="right" vertical="top" wrapText="1"/>
    </xf>
    <xf numFmtId="1" fontId="0" fillId="0" borderId="15" xfId="0" applyNumberFormat="1" applyFont="1" applyBorder="1" applyAlignment="1">
      <alignment wrapText="1"/>
    </xf>
    <xf numFmtId="0" fontId="8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4" fillId="3" borderId="4" xfId="0" applyFont="1" applyFill="1" applyBorder="1" applyAlignment="1">
      <alignment/>
    </xf>
    <xf numFmtId="49" fontId="14" fillId="3" borderId="3" xfId="0" applyNumberFormat="1" applyFont="1" applyFill="1" applyBorder="1" applyAlignment="1">
      <alignment/>
    </xf>
    <xf numFmtId="49" fontId="14" fillId="3" borderId="4" xfId="0" applyNumberFormat="1" applyFont="1" applyFill="1" applyBorder="1" applyAlignment="1">
      <alignment/>
    </xf>
    <xf numFmtId="49" fontId="14" fillId="4" borderId="3" xfId="0" applyNumberFormat="1" applyFont="1" applyFill="1" applyBorder="1" applyAlignment="1">
      <alignment/>
    </xf>
    <xf numFmtId="49" fontId="14" fillId="4" borderId="4" xfId="0" applyNumberFormat="1" applyFont="1" applyFill="1" applyBorder="1" applyAlignment="1">
      <alignment/>
    </xf>
    <xf numFmtId="49" fontId="14" fillId="5" borderId="3" xfId="0" applyNumberFormat="1" applyFont="1" applyFill="1" applyBorder="1" applyAlignment="1">
      <alignment/>
    </xf>
    <xf numFmtId="49" fontId="14" fillId="5" borderId="4" xfId="0" applyNumberFormat="1" applyFont="1" applyFill="1" applyBorder="1" applyAlignment="1">
      <alignment/>
    </xf>
    <xf numFmtId="49" fontId="14" fillId="5" borderId="8" xfId="0" applyNumberFormat="1" applyFont="1" applyFill="1" applyBorder="1" applyAlignment="1">
      <alignment/>
    </xf>
    <xf numFmtId="49" fontId="1" fillId="3" borderId="4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left"/>
    </xf>
    <xf numFmtId="49" fontId="1" fillId="5" borderId="3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3" fillId="6" borderId="32" xfId="0" applyFont="1" applyFill="1" applyBorder="1" applyAlignment="1">
      <alignment/>
    </xf>
    <xf numFmtId="0" fontId="3" fillId="6" borderId="27" xfId="0" applyFont="1" applyFill="1" applyBorder="1" applyAlignment="1">
      <alignment/>
    </xf>
    <xf numFmtId="0" fontId="3" fillId="6" borderId="33" xfId="0" applyFont="1" applyFill="1" applyBorder="1" applyAlignment="1">
      <alignment/>
    </xf>
    <xf numFmtId="0" fontId="3" fillId="6" borderId="34" xfId="0" applyFont="1" applyFill="1" applyBorder="1" applyAlignment="1">
      <alignment/>
    </xf>
    <xf numFmtId="0" fontId="3" fillId="6" borderId="35" xfId="0" applyFont="1" applyFill="1" applyBorder="1" applyAlignment="1">
      <alignment/>
    </xf>
    <xf numFmtId="0" fontId="3" fillId="6" borderId="36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2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49" fontId="1" fillId="2" borderId="3" xfId="0" applyNumberFormat="1" applyFont="1" applyFill="1" applyBorder="1" applyAlignment="1">
      <alignment horizontal="left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49" fontId="3" fillId="0" borderId="39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2" fillId="7" borderId="3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11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view="pageBreakPreview" zoomScale="60" zoomScaleNormal="75" workbookViewId="0" topLeftCell="A3">
      <pane ySplit="315" topLeftCell="BM1" activePane="bottomLeft" state="split"/>
      <selection pane="topLeft" activeCell="B3" sqref="A1:AM16384"/>
      <selection pane="bottomLeft" activeCell="C53" sqref="C53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40" customWidth="1"/>
    <col min="4" max="4" width="18.28125" style="40" customWidth="1"/>
    <col min="5" max="5" width="14.140625" style="13" customWidth="1"/>
    <col min="6" max="6" width="10.8515625" style="13" hidden="1" customWidth="1"/>
    <col min="7" max="7" width="8.57421875" style="13" customWidth="1"/>
    <col min="8" max="8" width="5.7109375" style="13" customWidth="1"/>
    <col min="9" max="9" width="6.140625" style="13" customWidth="1"/>
    <col min="10" max="10" width="5.140625" style="13" customWidth="1"/>
    <col min="11" max="11" width="5.28125" style="13" customWidth="1"/>
    <col min="12" max="12" width="4.00390625" style="13" customWidth="1"/>
    <col min="13" max="13" width="5.28125" style="13" customWidth="1"/>
    <col min="14" max="14" width="4.00390625" style="13" customWidth="1"/>
    <col min="15" max="15" width="6.7109375" style="13" customWidth="1"/>
    <col min="16" max="19" width="5.28125" style="13" customWidth="1"/>
    <col min="20" max="20" width="5.8515625" style="13" customWidth="1"/>
    <col min="21" max="21" width="6.140625" style="13" customWidth="1"/>
    <col min="22" max="22" width="5.00390625" style="13" customWidth="1"/>
    <col min="23" max="23" width="6.140625" style="13" customWidth="1"/>
    <col min="24" max="24" width="4.8515625" style="13" customWidth="1"/>
    <col min="25" max="25" width="5.28125" style="13" customWidth="1"/>
    <col min="26" max="26" width="5.421875" style="13" customWidth="1"/>
    <col min="27" max="27" width="6.140625" style="13" customWidth="1"/>
    <col min="28" max="29" width="5.28125" style="13" customWidth="1"/>
    <col min="30" max="30" width="5.7109375" style="13" customWidth="1"/>
    <col min="31" max="31" width="7.00390625" style="13" customWidth="1"/>
    <col min="32" max="32" width="4.7109375" style="13" customWidth="1"/>
    <col min="33" max="33" width="6.8515625" style="13" customWidth="1"/>
    <col min="34" max="34" width="4.7109375" style="13" customWidth="1"/>
    <col min="35" max="35" width="5.7109375" style="13" customWidth="1"/>
    <col min="36" max="36" width="4.7109375" style="13" customWidth="1"/>
    <col min="37" max="37" width="5.7109375" style="13" customWidth="1"/>
    <col min="38" max="38" width="4.7109375" style="13" customWidth="1"/>
    <col min="39" max="39" width="5.7109375" style="13" customWidth="1"/>
    <col min="40" max="49" width="8.7109375" style="13" customWidth="1"/>
    <col min="50" max="16384" width="9.140625" style="13" customWidth="1"/>
  </cols>
  <sheetData>
    <row r="1" spans="1:43" ht="16.5" thickBot="1">
      <c r="A1" s="161" t="s">
        <v>30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4"/>
      <c r="AN1" s="41"/>
      <c r="AO1" s="41"/>
      <c r="AP1" s="41"/>
      <c r="AQ1" s="41"/>
    </row>
    <row r="2" spans="1:59" ht="16.5" thickBot="1">
      <c r="A2" s="165" t="s">
        <v>6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8"/>
      <c r="AN2" s="116" t="s">
        <v>160</v>
      </c>
      <c r="AO2" s="117" t="s">
        <v>161</v>
      </c>
      <c r="AP2" s="117" t="s">
        <v>162</v>
      </c>
      <c r="AQ2" s="117" t="s">
        <v>163</v>
      </c>
      <c r="AR2" s="117" t="s">
        <v>164</v>
      </c>
      <c r="AS2" s="118" t="s">
        <v>165</v>
      </c>
      <c r="AT2" s="119" t="s">
        <v>166</v>
      </c>
      <c r="AU2" s="120" t="s">
        <v>167</v>
      </c>
      <c r="AV2" s="120" t="s">
        <v>168</v>
      </c>
      <c r="AW2" s="121" t="s">
        <v>169</v>
      </c>
      <c r="AX2" s="122" t="s">
        <v>170</v>
      </c>
      <c r="AY2" s="122" t="s">
        <v>171</v>
      </c>
      <c r="AZ2" s="122" t="s">
        <v>172</v>
      </c>
      <c r="BA2" s="122" t="s">
        <v>173</v>
      </c>
      <c r="BB2" s="122" t="s">
        <v>174</v>
      </c>
      <c r="BC2" s="122" t="s">
        <v>175</v>
      </c>
      <c r="BD2" s="122" t="s">
        <v>176</v>
      </c>
      <c r="BE2" s="122" t="s">
        <v>177</v>
      </c>
      <c r="BF2" s="122" t="s">
        <v>178</v>
      </c>
      <c r="BG2" s="122" t="s">
        <v>179</v>
      </c>
    </row>
    <row r="3" spans="1:49" ht="16.5" customHeight="1" thickBot="1">
      <c r="A3" s="14"/>
      <c r="B3" s="114"/>
      <c r="C3" s="169" t="s">
        <v>134</v>
      </c>
      <c r="D3" s="170"/>
      <c r="E3" s="38" t="s">
        <v>181</v>
      </c>
      <c r="F3" s="146" t="s">
        <v>182</v>
      </c>
      <c r="G3" s="18" t="s">
        <v>7</v>
      </c>
      <c r="H3" s="60" t="s">
        <v>42</v>
      </c>
      <c r="I3" s="96"/>
      <c r="J3" s="96"/>
      <c r="K3" s="97"/>
      <c r="L3" s="60" t="s">
        <v>154</v>
      </c>
      <c r="M3" s="96"/>
      <c r="N3" s="96"/>
      <c r="O3" s="97"/>
      <c r="P3" s="60" t="s">
        <v>24</v>
      </c>
      <c r="Q3" s="96"/>
      <c r="R3" s="96"/>
      <c r="S3" s="97"/>
      <c r="T3" s="63" t="s">
        <v>144</v>
      </c>
      <c r="U3" s="98"/>
      <c r="V3" s="98"/>
      <c r="W3" s="99"/>
      <c r="X3" s="63" t="s">
        <v>21</v>
      </c>
      <c r="Y3" s="64"/>
      <c r="Z3" s="64"/>
      <c r="AA3" s="65"/>
      <c r="AB3" s="63" t="s">
        <v>16</v>
      </c>
      <c r="AC3" s="64"/>
      <c r="AD3" s="64"/>
      <c r="AE3" s="64"/>
      <c r="AF3" s="85" t="s">
        <v>40</v>
      </c>
      <c r="AG3" s="69"/>
      <c r="AH3" s="69"/>
      <c r="AI3" s="70"/>
      <c r="AJ3" s="68" t="s">
        <v>41</v>
      </c>
      <c r="AK3" s="69"/>
      <c r="AL3" s="69"/>
      <c r="AM3" s="70"/>
      <c r="AN3" s="155" t="s">
        <v>146</v>
      </c>
      <c r="AO3" s="156"/>
      <c r="AP3" s="156"/>
      <c r="AQ3" s="156"/>
      <c r="AR3" s="156"/>
      <c r="AS3" s="156"/>
      <c r="AT3" s="156"/>
      <c r="AU3" s="156"/>
      <c r="AV3" s="156"/>
      <c r="AW3" s="157"/>
    </row>
    <row r="4" spans="1:49" ht="18.75" customHeight="1" thickBot="1">
      <c r="A4" s="36" t="s">
        <v>2</v>
      </c>
      <c r="B4" s="36" t="s">
        <v>207</v>
      </c>
      <c r="C4" s="42" t="s">
        <v>3</v>
      </c>
      <c r="D4" s="141" t="s">
        <v>4</v>
      </c>
      <c r="E4" s="39" t="s">
        <v>147</v>
      </c>
      <c r="F4" s="147" t="s">
        <v>147</v>
      </c>
      <c r="G4" s="19" t="s">
        <v>1</v>
      </c>
      <c r="H4" s="101" t="s">
        <v>62</v>
      </c>
      <c r="I4" s="102"/>
      <c r="J4" s="101" t="s">
        <v>43</v>
      </c>
      <c r="K4" s="100"/>
      <c r="L4" s="101" t="s">
        <v>183</v>
      </c>
      <c r="M4" s="102"/>
      <c r="N4" s="101" t="s">
        <v>184</v>
      </c>
      <c r="O4" s="100"/>
      <c r="P4" s="101" t="s">
        <v>22</v>
      </c>
      <c r="Q4" s="102"/>
      <c r="R4" s="101" t="s">
        <v>23</v>
      </c>
      <c r="S4" s="100"/>
      <c r="T4" s="103" t="s">
        <v>15</v>
      </c>
      <c r="U4" s="104"/>
      <c r="V4" s="103" t="s">
        <v>145</v>
      </c>
      <c r="W4" s="104"/>
      <c r="X4" s="103" t="s">
        <v>19</v>
      </c>
      <c r="Y4" s="104"/>
      <c r="Z4" s="103" t="s">
        <v>20</v>
      </c>
      <c r="AA4" s="104"/>
      <c r="AB4" s="103" t="s">
        <v>25</v>
      </c>
      <c r="AC4" s="104"/>
      <c r="AD4" s="103" t="s">
        <v>26</v>
      </c>
      <c r="AE4" s="104"/>
      <c r="AF4" s="105" t="s">
        <v>142</v>
      </c>
      <c r="AG4" s="106"/>
      <c r="AH4" s="105" t="s">
        <v>142</v>
      </c>
      <c r="AI4" s="106"/>
      <c r="AJ4" s="105" t="s">
        <v>17</v>
      </c>
      <c r="AK4" s="106"/>
      <c r="AL4" s="105" t="s">
        <v>18</v>
      </c>
      <c r="AM4" s="107"/>
      <c r="AN4" s="158"/>
      <c r="AO4" s="159"/>
      <c r="AP4" s="159"/>
      <c r="AQ4" s="159"/>
      <c r="AR4" s="159"/>
      <c r="AS4" s="159"/>
      <c r="AT4" s="159"/>
      <c r="AU4" s="159"/>
      <c r="AV4" s="159"/>
      <c r="AW4" s="160"/>
    </row>
    <row r="5" spans="1:59" ht="16.5" thickBot="1">
      <c r="A5" s="115">
        <v>1</v>
      </c>
      <c r="B5" s="56">
        <v>1</v>
      </c>
      <c r="C5" s="54" t="s">
        <v>51</v>
      </c>
      <c r="D5" s="142" t="s">
        <v>49</v>
      </c>
      <c r="E5" s="148">
        <f aca="true" t="shared" si="0" ref="E5:E17">SUM(AN5:AU5)</f>
        <v>300</v>
      </c>
      <c r="F5" s="134">
        <f aca="true" t="shared" si="1" ref="F5:F17">SUM(AN5:AW5)</f>
        <v>361</v>
      </c>
      <c r="G5" s="55">
        <f aca="true" t="shared" si="2" ref="G5:G17">+I5+K5+M5+O5+Q5+S5+U5+W5+Y5+AA5+AC5+AE5+AG5+AI5+AK5+AM5</f>
        <v>385</v>
      </c>
      <c r="H5" s="75">
        <v>7</v>
      </c>
      <c r="I5" s="80">
        <f>LOOKUP(H5,Poängberäkning!$B$6:$B$97,Poängberäkning!$C$6:$C$97)</f>
        <v>48</v>
      </c>
      <c r="J5" s="75">
        <v>13</v>
      </c>
      <c r="K5" s="61">
        <f>LOOKUP(J5,Poängberäkning!$B$6:$B$97,Poängberäkning!$C$6:$C$97)</f>
        <v>38</v>
      </c>
      <c r="L5" s="75">
        <v>0</v>
      </c>
      <c r="M5" s="61">
        <f>LOOKUP(L5,Poängberäkning!$B$6:$B$97,Poängberäkning!$C$6:$C$97)</f>
        <v>0</v>
      </c>
      <c r="N5" s="75">
        <v>0</v>
      </c>
      <c r="O5" s="80">
        <f>LOOKUP(N5,Poängberäkning!$B$6:$B$97,Poängberäkning!$C$6:$C$97)</f>
        <v>0</v>
      </c>
      <c r="P5" s="75">
        <v>10</v>
      </c>
      <c r="Q5" s="61">
        <f>LOOKUP(P5,Poängberäkning!$B$6:$B$97,Poängberäkning!$C$6:$C$97)</f>
        <v>42</v>
      </c>
      <c r="R5" s="75">
        <v>15</v>
      </c>
      <c r="S5" s="61">
        <f>LOOKUP(R5,Poängberäkning!$B$6:$B$97,Poängberäkning!$C$6:$C$97)</f>
        <v>36</v>
      </c>
      <c r="T5" s="76">
        <v>27</v>
      </c>
      <c r="U5" s="66">
        <f>LOOKUP(T5,Poängberäkning!$B$6:$B$97,Poängberäkning!$C$6:$C$97)</f>
        <v>24</v>
      </c>
      <c r="V5" s="76">
        <v>24</v>
      </c>
      <c r="W5" s="66">
        <f>LOOKUP(V5,Poängberäkning!$B$6:$B$97,Poängberäkning!$C$6:$C$97)</f>
        <v>27</v>
      </c>
      <c r="X5" s="76">
        <v>0</v>
      </c>
      <c r="Y5" s="66">
        <f>LOOKUP(X5,Poängberäkning!$B$6:$B$97,Poängberäkning!$C$6:$C$97)</f>
        <v>0</v>
      </c>
      <c r="Z5" s="76">
        <v>0</v>
      </c>
      <c r="AA5" s="81">
        <f>LOOKUP(Z5,Poängberäkning!$B$6:$B$97,Poängberäkning!$C$6:$C$97)</f>
        <v>0</v>
      </c>
      <c r="AB5" s="76">
        <v>24</v>
      </c>
      <c r="AC5" s="66">
        <f>LOOKUP(AB5,Poängberäkning!$B$6:$B$97,Poängberäkning!$C$6:$C$97)</f>
        <v>27</v>
      </c>
      <c r="AD5" s="76">
        <v>17</v>
      </c>
      <c r="AE5" s="81">
        <f>LOOKUP(AD5,Poängberäkning!$B$6:$B$97,Poängberäkning!$C$6:$C$97)</f>
        <v>34</v>
      </c>
      <c r="AF5" s="82">
        <v>11</v>
      </c>
      <c r="AG5" s="83">
        <f>LOOKUP(AF5,Poängberäkning!$B$6:$B$97,Poängberäkning!$C$6:$C$97)</f>
        <v>40</v>
      </c>
      <c r="AH5" s="82">
        <v>0</v>
      </c>
      <c r="AI5" s="71">
        <f>LOOKUP(AH5,Poängberäkning!$B$6:$B$97,Poängberäkning!$C$6:$C$97)</f>
        <v>0</v>
      </c>
      <c r="AJ5" s="78">
        <v>17</v>
      </c>
      <c r="AK5" s="71">
        <f>LOOKUP(AJ5,Poängberäkning!$B$6:$B$97,Poängberäkning!$C$6:$C$97)</f>
        <v>34</v>
      </c>
      <c r="AL5" s="78">
        <v>16</v>
      </c>
      <c r="AM5" s="71">
        <f>LOOKUP(AL5,Poängberäkning!$B$6:$B$97,Poängberäkning!$C$6:$C$97)</f>
        <v>35</v>
      </c>
      <c r="AN5" s="123">
        <f>LARGE(($I5,$K5,$M5,$O5,$Q5,$S5),1)</f>
        <v>48</v>
      </c>
      <c r="AO5" s="124">
        <f>LARGE(($I5,$K5,$M5,$O5,$Q5,$S5),2)</f>
        <v>42</v>
      </c>
      <c r="AP5" s="124">
        <f>LARGE(($U5,$W5,$Y5,$AA5,$AC5,$AE5),1)</f>
        <v>34</v>
      </c>
      <c r="AQ5" s="124">
        <f>LARGE(($U5,$W5,$Y5,$AA5,$AC5,$AE5),2)</f>
        <v>27</v>
      </c>
      <c r="AR5" s="124">
        <f>LARGE(($AG5,$AI5,$AK5,$AM5),1)</f>
        <v>40</v>
      </c>
      <c r="AS5" s="125">
        <f>LARGE(($AG5,$AI5,$AK5,$AM5),2)</f>
        <v>35</v>
      </c>
      <c r="AT5" s="126">
        <f>LARGE(($AX5,$AY5,$AZ5,$BA5,$BB5,$BC5,$BD5,$BE5,$BF5,$BG5),1)</f>
        <v>38</v>
      </c>
      <c r="AU5" s="127">
        <f>LARGE(($AX5,$AY5,$AZ5,$BA5,$BB5,$BC5,$BD5,$BE5,$BF5,$BG5),2)</f>
        <v>36</v>
      </c>
      <c r="AV5" s="74">
        <f>LARGE(($AX5,$AY5,$AZ5,$BA5,$BB5,$BC5,$BD5,$BE5,$BF5,$BG5),3)</f>
        <v>34</v>
      </c>
      <c r="AW5" s="74">
        <f>LARGE(($AX5,$AY5,$AZ5,$BA5,$BB5,$BC5,$BD5,$BE5,$BF5,$BG5),4)</f>
        <v>27</v>
      </c>
      <c r="AX5" s="52">
        <f>LARGE(($I5,$K5,$M5,$O5,$Q5,$S5),3)</f>
        <v>38</v>
      </c>
      <c r="AY5" s="52">
        <f>LARGE(($I5,$K5,$M5,$O5,$Q5,$S5),4)</f>
        <v>36</v>
      </c>
      <c r="AZ5" s="52">
        <f>LARGE(($I5,$K5,$M5,$O5,$Q5,$S5),5)</f>
        <v>0</v>
      </c>
      <c r="BA5" s="52">
        <f>LARGE(($I5,$K5,$M5,$O5,$Q5,$S5),6)</f>
        <v>0</v>
      </c>
      <c r="BB5" s="53">
        <f>LARGE(($U5,$W5,$Y5,$AA5,$AC5,$AE5),3)</f>
        <v>27</v>
      </c>
      <c r="BC5" s="53">
        <f>LARGE(($U5,$W5,$Y5,$AA5,$AC5,$AE5),4)</f>
        <v>24</v>
      </c>
      <c r="BD5" s="53">
        <f>LARGE(($U5,$W5,$Y5,$AA5,$AC5,$AE5),5)</f>
        <v>0</v>
      </c>
      <c r="BE5" s="53">
        <f>LARGE(($U5,$W5,$Y5,$AA5,$AC5,$AE5),6)</f>
        <v>0</v>
      </c>
      <c r="BF5" s="53">
        <f>LARGE(($AG5,$AI5,$AK5,$AM5),3)</f>
        <v>34</v>
      </c>
      <c r="BG5" s="53">
        <f>LARGE(($AG5,$AI5,$AK5,$AM5),4)</f>
        <v>0</v>
      </c>
    </row>
    <row r="6" spans="1:59" ht="16.5" thickBot="1">
      <c r="A6" s="115">
        <f aca="true" t="shared" si="3" ref="A6:A51">A5+1</f>
        <v>2</v>
      </c>
      <c r="B6" s="56">
        <f aca="true" t="shared" si="4" ref="B6:B51">1+B5</f>
        <v>2</v>
      </c>
      <c r="C6" s="54" t="s">
        <v>81</v>
      </c>
      <c r="D6" s="142" t="s">
        <v>77</v>
      </c>
      <c r="E6" s="148">
        <f t="shared" si="0"/>
        <v>292</v>
      </c>
      <c r="F6" s="134">
        <f t="shared" si="1"/>
        <v>354</v>
      </c>
      <c r="G6" s="55">
        <f t="shared" si="2"/>
        <v>381</v>
      </c>
      <c r="H6" s="75">
        <v>0</v>
      </c>
      <c r="I6" s="80">
        <f>LOOKUP(H6,Poängberäkning!$B$6:$B$97,Poängberäkning!$C$6:$C$97)</f>
        <v>0</v>
      </c>
      <c r="J6" s="75">
        <v>0</v>
      </c>
      <c r="K6" s="61">
        <f>LOOKUP(J6,Poängberäkning!$B$6:$B$97,Poängberäkning!$C$6:$C$97)</f>
        <v>0</v>
      </c>
      <c r="L6" s="75">
        <v>13</v>
      </c>
      <c r="M6" s="61">
        <f>LOOKUP(L6,Poängberäkning!$B$6:$B$97,Poängberäkning!$C$6:$C$97)</f>
        <v>38</v>
      </c>
      <c r="N6" s="75">
        <v>15</v>
      </c>
      <c r="O6" s="80">
        <f>LOOKUP(N6,Poängberäkning!$B$6:$B$97,Poängberäkning!$C$6:$C$97)</f>
        <v>36</v>
      </c>
      <c r="P6" s="75">
        <v>0</v>
      </c>
      <c r="Q6" s="61">
        <f>LOOKUP(P6,Poängberäkning!$B$6:$B$97,Poängberäkning!$C$6:$C$97)</f>
        <v>0</v>
      </c>
      <c r="R6" s="75">
        <v>10</v>
      </c>
      <c r="S6" s="61">
        <f>LOOKUP(R6,Poängberäkning!$B$6:$B$97,Poängberäkning!$C$6:$C$97)</f>
        <v>42</v>
      </c>
      <c r="T6" s="76">
        <v>18</v>
      </c>
      <c r="U6" s="66">
        <f>LOOKUP(T6,Poängberäkning!$B$6:$B$97,Poängberäkning!$C$6:$C$97)</f>
        <v>33</v>
      </c>
      <c r="V6" s="76">
        <v>17</v>
      </c>
      <c r="W6" s="66">
        <f>LOOKUP(V6,Poängberäkning!$B$6:$B$97,Poängberäkning!$C$6:$C$97)</f>
        <v>34</v>
      </c>
      <c r="X6" s="76">
        <v>22</v>
      </c>
      <c r="Y6" s="66">
        <f>LOOKUP(X6,Poängberäkning!$B$6:$B$97,Poängberäkning!$C$6:$C$97)</f>
        <v>29</v>
      </c>
      <c r="Z6" s="76">
        <v>16</v>
      </c>
      <c r="AA6" s="81">
        <f>LOOKUP(Z6,Poängberäkning!$B$6:$B$97,Poängberäkning!$C$6:$C$97)</f>
        <v>35</v>
      </c>
      <c r="AB6" s="76">
        <v>13</v>
      </c>
      <c r="AC6" s="66">
        <f>LOOKUP(AB6,Poängberäkning!$B$6:$B$97,Poängberäkning!$C$6:$C$97)</f>
        <v>38</v>
      </c>
      <c r="AD6" s="76">
        <v>0</v>
      </c>
      <c r="AE6" s="81">
        <f>LOOKUP(AD6,Poängberäkning!$B$6:$B$97,Poängberäkning!$C$6:$C$97)</f>
        <v>0</v>
      </c>
      <c r="AF6" s="82">
        <v>22</v>
      </c>
      <c r="AG6" s="83">
        <f>LOOKUP(AF6,Poängberäkning!$B$6:$B$97,Poängberäkning!$C$6:$C$97)</f>
        <v>29</v>
      </c>
      <c r="AH6" s="78">
        <v>24</v>
      </c>
      <c r="AI6" s="71">
        <f>LOOKUP(AH6,Poängberäkning!$B$6:$B$97,Poängberäkning!$C$6:$C$97)</f>
        <v>27</v>
      </c>
      <c r="AJ6" s="78">
        <v>0</v>
      </c>
      <c r="AK6" s="71">
        <f>LOOKUP(AJ6,Poängberäkning!$B$6:$B$97,Poängberäkning!$C$6:$C$97)</f>
        <v>0</v>
      </c>
      <c r="AL6" s="78">
        <v>11</v>
      </c>
      <c r="AM6" s="71">
        <f>LOOKUP(AL6,Poängberäkning!$B$6:$B$97,Poängberäkning!$C$6:$C$97)</f>
        <v>40</v>
      </c>
      <c r="AN6" s="123">
        <f>LARGE(($I6,$K6,$M6,$O6,$Q6,$S6),1)</f>
        <v>42</v>
      </c>
      <c r="AO6" s="124">
        <f>LARGE(($I6,$K6,$M6,$O6,$Q6,$S6),2)</f>
        <v>38</v>
      </c>
      <c r="AP6" s="124">
        <f>LARGE(($U6,$W6,$Y6,$AA6,$AC6,$AE6),1)</f>
        <v>38</v>
      </c>
      <c r="AQ6" s="124">
        <f>LARGE(($U6,$W6,$Y6,$AA6,$AC6,$AE6),2)</f>
        <v>35</v>
      </c>
      <c r="AR6" s="124">
        <f>LARGE(($AG6,$AI6,$AK6,$AM6),1)</f>
        <v>40</v>
      </c>
      <c r="AS6" s="125">
        <f>LARGE(($AG6,$AI6,$AK6,$AM6),2)</f>
        <v>29</v>
      </c>
      <c r="AT6" s="126">
        <f>LARGE(($AX6,$AY6,$AZ6,$BA6,$BB6,$BC6,$BD6,$BE6,$BF6,$BG6),1)</f>
        <v>36</v>
      </c>
      <c r="AU6" s="127">
        <f>LARGE(($AX6,$AY6,$AZ6,$BA6,$BB6,$BC6,$BD6,$BE6,$BF6,$BG6),2)</f>
        <v>34</v>
      </c>
      <c r="AV6" s="74">
        <f>LARGE(($AX6,$AY6,$AZ6,$BA6,$BB6,$BC6,$BD6,$BE6,$BF6,$BG6),3)</f>
        <v>33</v>
      </c>
      <c r="AW6" s="74">
        <f>LARGE(($AX6,$AY6,$AZ6,$BA6,$BB6,$BC6,$BD6,$BE6,$BF6,$BG6),4)</f>
        <v>29</v>
      </c>
      <c r="AX6" s="52">
        <f>LARGE(($I6,$K6,$M6,$O6,$Q6,$S6),3)</f>
        <v>36</v>
      </c>
      <c r="AY6" s="52">
        <f>LARGE(($I6,$K6,$M6,$O6,$Q6,$S6),4)</f>
        <v>0</v>
      </c>
      <c r="AZ6" s="52">
        <f>LARGE(($I6,$K6,$M6,$O6,$Q6,$S6),5)</f>
        <v>0</v>
      </c>
      <c r="BA6" s="52">
        <f>LARGE(($I6,$K6,$M6,$O6,$Q6,$S6),6)</f>
        <v>0</v>
      </c>
      <c r="BB6" s="53">
        <f>LARGE(($U6,$W6,$Y6,$AA6,$AC6,$AE6),3)</f>
        <v>34</v>
      </c>
      <c r="BC6" s="53">
        <f>LARGE(($U6,$W6,$Y6,$AA6,$AC6,$AE6),4)</f>
        <v>33</v>
      </c>
      <c r="BD6" s="53">
        <f>LARGE(($U6,$W6,$Y6,$AA6,$AC6,$AE6),5)</f>
        <v>29</v>
      </c>
      <c r="BE6" s="53">
        <f>LARGE(($U6,$W6,$Y6,$AA6,$AC6,$AE6),6)</f>
        <v>0</v>
      </c>
      <c r="BF6" s="53">
        <f>LARGE(($AG6,$AI6,$AK6,$AM6),3)</f>
        <v>27</v>
      </c>
      <c r="BG6" s="53">
        <f>LARGE(($AG6,$AI6,$AK6,$AM6),4)</f>
        <v>0</v>
      </c>
    </row>
    <row r="7" spans="1:59" ht="16.5" thickBot="1">
      <c r="A7" s="115">
        <f t="shared" si="3"/>
        <v>3</v>
      </c>
      <c r="B7" s="56">
        <f t="shared" si="4"/>
        <v>3</v>
      </c>
      <c r="C7" s="54" t="s">
        <v>86</v>
      </c>
      <c r="D7" s="142" t="s">
        <v>55</v>
      </c>
      <c r="E7" s="148">
        <f t="shared" si="0"/>
        <v>286</v>
      </c>
      <c r="F7" s="134">
        <f t="shared" si="1"/>
        <v>313</v>
      </c>
      <c r="G7" s="55">
        <f t="shared" si="2"/>
        <v>313</v>
      </c>
      <c r="H7" s="75">
        <v>0</v>
      </c>
      <c r="I7" s="80">
        <f>LOOKUP(H7,Poängberäkning!$B$6:$B$97,Poängberäkning!$C$6:$C$97)</f>
        <v>0</v>
      </c>
      <c r="J7" s="75">
        <v>11</v>
      </c>
      <c r="K7" s="61">
        <f>LOOKUP(J7,Poängberäkning!$B$6:$B$97,Poängberäkning!$C$6:$C$97)</f>
        <v>40</v>
      </c>
      <c r="L7" s="75">
        <v>16</v>
      </c>
      <c r="M7" s="61">
        <f>LOOKUP(L7,Poängberäkning!$B$6:$B$97,Poängberäkning!$C$6:$C$97)</f>
        <v>35</v>
      </c>
      <c r="N7" s="75">
        <v>14</v>
      </c>
      <c r="O7" s="80">
        <f>LOOKUP(N7,Poängberäkning!$B$6:$B$97,Poängberäkning!$C$6:$C$97)</f>
        <v>37</v>
      </c>
      <c r="P7" s="75">
        <v>0</v>
      </c>
      <c r="Q7" s="61">
        <f>LOOKUP(P7,Poängberäkning!$B$6:$B$97,Poängberäkning!$C$6:$C$97)</f>
        <v>0</v>
      </c>
      <c r="R7" s="75">
        <v>16</v>
      </c>
      <c r="S7" s="61">
        <f>LOOKUP(R7,Poängberäkning!$B$6:$B$97,Poängberäkning!$C$6:$C$97)</f>
        <v>35</v>
      </c>
      <c r="T7" s="76">
        <v>0</v>
      </c>
      <c r="U7" s="66">
        <f>LOOKUP(T7,Poängberäkning!$B$6:$B$97,Poängberäkning!$C$6:$C$97)</f>
        <v>0</v>
      </c>
      <c r="V7" s="76">
        <v>0</v>
      </c>
      <c r="W7" s="66">
        <f>LOOKUP(V7,Poängberäkning!$B$6:$B$97,Poängberäkning!$C$6:$C$97)</f>
        <v>0</v>
      </c>
      <c r="X7" s="76">
        <v>21</v>
      </c>
      <c r="Y7" s="66">
        <f>LOOKUP(X7,Poängberäkning!$B$6:$B$97,Poängberäkning!$C$6:$C$97)</f>
        <v>30</v>
      </c>
      <c r="Z7" s="76">
        <v>0</v>
      </c>
      <c r="AA7" s="81">
        <f>LOOKUP(Z7,Poängberäkning!$B$6:$B$97,Poängberäkning!$C$6:$C$97)</f>
        <v>0</v>
      </c>
      <c r="AB7" s="76">
        <v>15</v>
      </c>
      <c r="AC7" s="66">
        <f>LOOKUP(AB7,Poängberäkning!$B$6:$B$97,Poängberäkning!$C$6:$C$97)</f>
        <v>36</v>
      </c>
      <c r="AD7" s="76">
        <v>0</v>
      </c>
      <c r="AE7" s="81">
        <f>LOOKUP(AD7,Poängberäkning!$B$6:$B$97,Poängberäkning!$C$6:$C$97)</f>
        <v>0</v>
      </c>
      <c r="AF7" s="82">
        <v>24</v>
      </c>
      <c r="AG7" s="83">
        <f>LOOKUP(AF7,Poängberäkning!$B$6:$B$97,Poängberäkning!$C$6:$C$97)</f>
        <v>27</v>
      </c>
      <c r="AH7" s="78">
        <v>18</v>
      </c>
      <c r="AI7" s="71">
        <f>LOOKUP(AH7,Poängberäkning!$B$6:$B$97,Poängberäkning!$C$6:$C$97)</f>
        <v>33</v>
      </c>
      <c r="AJ7" s="78">
        <v>11</v>
      </c>
      <c r="AK7" s="71">
        <f>LOOKUP(AJ7,Poängberäkning!$B$6:$B$97,Poängberäkning!$C$6:$C$97)</f>
        <v>40</v>
      </c>
      <c r="AL7" s="78">
        <v>0</v>
      </c>
      <c r="AM7" s="71">
        <f>LOOKUP(AL7,Poängberäkning!$B$6:$B$97,Poängberäkning!$C$6:$C$97)</f>
        <v>0</v>
      </c>
      <c r="AN7" s="123">
        <f>LARGE(($I7,$K7,$M7,$O7,$Q7,$S7),1)</f>
        <v>40</v>
      </c>
      <c r="AO7" s="124">
        <f>LARGE(($I7,$K7,$M7,$O7,$Q7,$S7),2)</f>
        <v>37</v>
      </c>
      <c r="AP7" s="124">
        <f>LARGE(($U7,$W7,$Y7,$AA7,$AC7,$AE7),1)</f>
        <v>36</v>
      </c>
      <c r="AQ7" s="124">
        <f>LARGE(($U7,$W7,$Y7,$AA7,$AC7,$AE7),2)</f>
        <v>30</v>
      </c>
      <c r="AR7" s="124">
        <f>LARGE(($AG7,$AI7,$AK7,$AM7),1)</f>
        <v>40</v>
      </c>
      <c r="AS7" s="125">
        <f>LARGE(($AG7,$AI7,$AK7,$AM7),2)</f>
        <v>33</v>
      </c>
      <c r="AT7" s="126">
        <f>LARGE(($AX7,$AY7,$AZ7,$BA7,$BB7,$BC7,$BD7,$BE7,$BF7,$BG7),1)</f>
        <v>35</v>
      </c>
      <c r="AU7" s="127">
        <f>LARGE(($AX7,$AY7,$AZ7,$BA7,$BB7,$BC7,$BD7,$BE7,$BF7,$BG7),2)</f>
        <v>35</v>
      </c>
      <c r="AV7" s="74">
        <f>LARGE(($AX7,$AY7,$AZ7,$BA7,$BB7,$BC7,$BD7,$BE7,$BF7,$BG7),3)</f>
        <v>27</v>
      </c>
      <c r="AW7" s="74">
        <f>LARGE(($AX7,$AY7,$AZ7,$BA7,$BB7,$BC7,$BD7,$BE7,$BF7,$BG7),4)</f>
        <v>0</v>
      </c>
      <c r="AX7" s="52">
        <f>LARGE(($I7,$K7,$M7,$O7,$Q7,$S7),3)</f>
        <v>35</v>
      </c>
      <c r="AY7" s="52">
        <f>LARGE(($I7,$K7,$M7,$O7,$Q7,$S7),4)</f>
        <v>35</v>
      </c>
      <c r="AZ7" s="52">
        <f>LARGE(($I7,$K7,$M7,$O7,$Q7,$S7),5)</f>
        <v>0</v>
      </c>
      <c r="BA7" s="52">
        <f>LARGE(($I7,$K7,$M7,$O7,$Q7,$S7),6)</f>
        <v>0</v>
      </c>
      <c r="BB7" s="53">
        <f>LARGE(($U7,$W7,$Y7,$AA7,$AC7,$AE7),3)</f>
        <v>0</v>
      </c>
      <c r="BC7" s="53">
        <f>LARGE(($U7,$W7,$Y7,$AA7,$AC7,$AE7),4)</f>
        <v>0</v>
      </c>
      <c r="BD7" s="53">
        <f>LARGE(($U7,$W7,$Y7,$AA7,$AC7,$AE7),5)</f>
        <v>0</v>
      </c>
      <c r="BE7" s="53">
        <f>LARGE(($U7,$W7,$Y7,$AA7,$AC7,$AE7),6)</f>
        <v>0</v>
      </c>
      <c r="BF7" s="53">
        <f>LARGE(($AG7,$AI7,$AK7,$AM7),3)</f>
        <v>27</v>
      </c>
      <c r="BG7" s="53">
        <f>LARGE(($AG7,$AI7,$AK7,$AM7),4)</f>
        <v>0</v>
      </c>
    </row>
    <row r="8" spans="1:59" ht="16.5" thickBot="1">
      <c r="A8" s="115">
        <f t="shared" si="3"/>
        <v>4</v>
      </c>
      <c r="B8" s="56">
        <f t="shared" si="4"/>
        <v>4</v>
      </c>
      <c r="C8" s="87" t="s">
        <v>56</v>
      </c>
      <c r="D8" s="143" t="s">
        <v>55</v>
      </c>
      <c r="E8" s="148">
        <f t="shared" si="0"/>
        <v>279</v>
      </c>
      <c r="F8" s="134">
        <f t="shared" si="1"/>
        <v>339</v>
      </c>
      <c r="G8" s="55">
        <f t="shared" si="2"/>
        <v>434</v>
      </c>
      <c r="H8" s="75">
        <v>13</v>
      </c>
      <c r="I8" s="80">
        <f>LOOKUP(H8,Poängberäkning!$B$6:$B$97,Poängberäkning!$C$6:$C$97)</f>
        <v>38</v>
      </c>
      <c r="J8" s="75">
        <v>21</v>
      </c>
      <c r="K8" s="61">
        <f>LOOKUP(J8,Poängberäkning!$B$6:$B$97,Poängberäkning!$C$6:$C$97)</f>
        <v>30</v>
      </c>
      <c r="L8" s="75">
        <v>17</v>
      </c>
      <c r="M8" s="61">
        <f>LOOKUP(L8,Poängberäkning!$B$6:$B$97,Poängberäkning!$C$6:$C$97)</f>
        <v>34</v>
      </c>
      <c r="N8" s="75">
        <v>0</v>
      </c>
      <c r="O8" s="80">
        <f>LOOKUP(N8,Poängberäkning!$B$6:$B$97,Poängberäkning!$C$6:$C$97)</f>
        <v>0</v>
      </c>
      <c r="P8" s="75">
        <v>0</v>
      </c>
      <c r="Q8" s="61">
        <f>LOOKUP(P8,Poängberäkning!$B$6:$B$97,Poängberäkning!$C$6:$C$97)</f>
        <v>0</v>
      </c>
      <c r="R8" s="75">
        <v>21</v>
      </c>
      <c r="S8" s="61">
        <f>LOOKUP(R8,Poängberäkning!$B$6:$B$97,Poängberäkning!$C$6:$C$97)</f>
        <v>30</v>
      </c>
      <c r="T8" s="76">
        <v>15</v>
      </c>
      <c r="U8" s="66">
        <f>LOOKUP(T8,Poängberäkning!$B$6:$B$97,Poängberäkning!$C$6:$C$97)</f>
        <v>36</v>
      </c>
      <c r="V8" s="76">
        <v>19</v>
      </c>
      <c r="W8" s="66">
        <f>LOOKUP(V8,Poängberäkning!$B$6:$B$97,Poängberäkning!$C$6:$C$97)</f>
        <v>32</v>
      </c>
      <c r="X8" s="76">
        <v>16</v>
      </c>
      <c r="Y8" s="66">
        <f>LOOKUP(X8,Poängberäkning!$B$6:$B$97,Poängberäkning!$C$6:$C$97)</f>
        <v>35</v>
      </c>
      <c r="Z8" s="76">
        <v>33</v>
      </c>
      <c r="AA8" s="81">
        <f>LOOKUP(Z8,Poängberäkning!$B$6:$B$97,Poängberäkning!$C$6:$C$97)</f>
        <v>18</v>
      </c>
      <c r="AB8" s="76">
        <v>22</v>
      </c>
      <c r="AC8" s="66">
        <f>LOOKUP(AB8,Poängberäkning!$B$6:$B$97,Poängberäkning!$C$6:$C$97)</f>
        <v>29</v>
      </c>
      <c r="AD8" s="76">
        <v>26</v>
      </c>
      <c r="AE8" s="81">
        <f>LOOKUP(AD8,Poängberäkning!$B$6:$B$97,Poängberäkning!$C$6:$C$97)</f>
        <v>25</v>
      </c>
      <c r="AF8" s="82">
        <v>20</v>
      </c>
      <c r="AG8" s="83">
        <f>LOOKUP(AF8,Poängberäkning!$B$6:$B$97,Poängberäkning!$C$6:$C$97)</f>
        <v>31</v>
      </c>
      <c r="AH8" s="82">
        <v>28</v>
      </c>
      <c r="AI8" s="71">
        <f>LOOKUP(AH8,Poängberäkning!$B$6:$B$97,Poängberäkning!$C$6:$C$97)</f>
        <v>23</v>
      </c>
      <c r="AJ8" s="78">
        <v>15</v>
      </c>
      <c r="AK8" s="71">
        <f>LOOKUP(AJ8,Poängberäkning!$B$6:$B$97,Poängberäkning!$C$6:$C$97)</f>
        <v>36</v>
      </c>
      <c r="AL8" s="78">
        <v>14</v>
      </c>
      <c r="AM8" s="71">
        <f>LOOKUP(AL8,Poängberäkning!$B$6:$B$97,Poängberäkning!$C$6:$C$97)</f>
        <v>37</v>
      </c>
      <c r="AN8" s="123">
        <f>LARGE(($I8,$K8,$M8,$O8,$Q8,$S8),1)</f>
        <v>38</v>
      </c>
      <c r="AO8" s="124">
        <f>LARGE(($I8,$K8,$M8,$O8,$Q8,$S8),2)</f>
        <v>34</v>
      </c>
      <c r="AP8" s="124">
        <f>LARGE(($U8,$W8,$Y8,$AA8,$AC8,$AE8),1)</f>
        <v>36</v>
      </c>
      <c r="AQ8" s="124">
        <f>LARGE(($U8,$W8,$Y8,$AA8,$AC8,$AE8),2)</f>
        <v>35</v>
      </c>
      <c r="AR8" s="124">
        <f>LARGE(($AG8,$AI8,$AK8,$AM8),1)</f>
        <v>37</v>
      </c>
      <c r="AS8" s="125">
        <f>LARGE(($AG8,$AI8,$AK8,$AM8),2)</f>
        <v>36</v>
      </c>
      <c r="AT8" s="126">
        <f>LARGE(($AX8,$AY8,$AZ8,$BA8,$BB8,$BC8,$BD8,$BE8,$BF8,$BG8),1)</f>
        <v>32</v>
      </c>
      <c r="AU8" s="127">
        <f>LARGE(($AX8,$AY8,$AZ8,$BA8,$BB8,$BC8,$BD8,$BE8,$BF8,$BG8),2)</f>
        <v>31</v>
      </c>
      <c r="AV8" s="74">
        <f>LARGE(($AX8,$AY8,$AZ8,$BA8,$BB8,$BC8,$BD8,$BE8,$BF8,$BG8),3)</f>
        <v>30</v>
      </c>
      <c r="AW8" s="74">
        <f>LARGE(($AX8,$AY8,$AZ8,$BA8,$BB8,$BC8,$BD8,$BE8,$BF8,$BG8),4)</f>
        <v>30</v>
      </c>
      <c r="AX8" s="52">
        <f>LARGE(($I8,$K8,$M8,$O8,$Q8,$S8),3)</f>
        <v>30</v>
      </c>
      <c r="AY8" s="52">
        <f>LARGE(($I8,$K8,$M8,$O8,$Q8,$S8),4)</f>
        <v>30</v>
      </c>
      <c r="AZ8" s="52">
        <f>LARGE(($I8,$K8,$M8,$O8,$Q8,$S8),5)</f>
        <v>0</v>
      </c>
      <c r="BA8" s="52">
        <f>LARGE(($I8,$K8,$M8,$O8,$Q8,$S8),6)</f>
        <v>0</v>
      </c>
      <c r="BB8" s="53">
        <f>LARGE(($U8,$W8,$Y8,$AA8,$AC8,$AE8),3)</f>
        <v>32</v>
      </c>
      <c r="BC8" s="53">
        <f>LARGE(($U8,$W8,$Y8,$AA8,$AC8,$AE8),4)</f>
        <v>29</v>
      </c>
      <c r="BD8" s="53">
        <f>LARGE(($U8,$W8,$Y8,$AA8,$AC8,$AE8),5)</f>
        <v>25</v>
      </c>
      <c r="BE8" s="53">
        <f>LARGE(($U8,$W8,$Y8,$AA8,$AC8,$AE8),6)</f>
        <v>18</v>
      </c>
      <c r="BF8" s="53">
        <f>LARGE(($AG8,$AI8,$AK8,$AM8),3)</f>
        <v>31</v>
      </c>
      <c r="BG8" s="53">
        <f>LARGE(($AG8,$AI8,$AK8,$AM8),4)</f>
        <v>23</v>
      </c>
    </row>
    <row r="9" spans="1:59" ht="16.5" thickBot="1">
      <c r="A9" s="115">
        <f t="shared" si="3"/>
        <v>5</v>
      </c>
      <c r="B9" s="56">
        <f t="shared" si="4"/>
        <v>5</v>
      </c>
      <c r="C9" s="54" t="s">
        <v>66</v>
      </c>
      <c r="D9" s="142" t="s">
        <v>48</v>
      </c>
      <c r="E9" s="148">
        <f t="shared" si="0"/>
        <v>278</v>
      </c>
      <c r="F9" s="134">
        <f t="shared" si="1"/>
        <v>337</v>
      </c>
      <c r="G9" s="55">
        <f t="shared" si="2"/>
        <v>490</v>
      </c>
      <c r="H9" s="75">
        <v>20</v>
      </c>
      <c r="I9" s="80">
        <f>LOOKUP(H9,Poängberäkning!$B$6:$B$97,Poängberäkning!$C$6:$C$97)</f>
        <v>31</v>
      </c>
      <c r="J9" s="75">
        <v>26</v>
      </c>
      <c r="K9" s="61">
        <f>LOOKUP(J9,Poängberäkning!$B$6:$B$97,Poängberäkning!$C$6:$C$97)</f>
        <v>25</v>
      </c>
      <c r="L9" s="75">
        <v>22</v>
      </c>
      <c r="M9" s="61">
        <f>LOOKUP(L9,Poängberäkning!$B$6:$B$97,Poängberäkning!$C$6:$C$97)</f>
        <v>29</v>
      </c>
      <c r="N9" s="75">
        <v>22</v>
      </c>
      <c r="O9" s="80">
        <f>LOOKUP(N9,Poängberäkning!$B$6:$B$97,Poängberäkning!$C$6:$C$97)</f>
        <v>29</v>
      </c>
      <c r="P9" s="75">
        <v>16</v>
      </c>
      <c r="Q9" s="61">
        <f>LOOKUP(P9,Poängberäkning!$B$6:$B$97,Poängberäkning!$C$6:$C$97)</f>
        <v>35</v>
      </c>
      <c r="R9" s="75">
        <v>31</v>
      </c>
      <c r="S9" s="61">
        <f>LOOKUP(R9,Poängberäkning!$B$6:$B$97,Poängberäkning!$C$6:$C$97)</f>
        <v>20</v>
      </c>
      <c r="T9" s="76">
        <v>13</v>
      </c>
      <c r="U9" s="66">
        <f>LOOKUP(T9,Poängberäkning!$B$6:$B$97,Poängberäkning!$C$6:$C$97)</f>
        <v>38</v>
      </c>
      <c r="V9" s="76">
        <v>9</v>
      </c>
      <c r="W9" s="66">
        <f>LOOKUP(V9,Poängberäkning!$B$6:$B$97,Poängberäkning!$C$6:$C$97)</f>
        <v>44</v>
      </c>
      <c r="X9" s="76">
        <v>26</v>
      </c>
      <c r="Y9" s="66">
        <f>LOOKUP(X9,Poängberäkning!$B$6:$B$97,Poängberäkning!$C$6:$C$97)</f>
        <v>25</v>
      </c>
      <c r="Z9" s="76">
        <v>19</v>
      </c>
      <c r="AA9" s="81">
        <f>LOOKUP(Z9,Poängberäkning!$B$6:$B$97,Poängberäkning!$C$6:$C$97)</f>
        <v>32</v>
      </c>
      <c r="AB9" s="76">
        <v>23</v>
      </c>
      <c r="AC9" s="66">
        <f>LOOKUP(AB9,Poängberäkning!$B$6:$B$97,Poängberäkning!$C$6:$C$97)</f>
        <v>28</v>
      </c>
      <c r="AD9" s="76">
        <v>19</v>
      </c>
      <c r="AE9" s="81">
        <f>LOOKUP(AD9,Poängberäkning!$B$6:$B$97,Poängberäkning!$C$6:$C$97)</f>
        <v>32</v>
      </c>
      <c r="AF9" s="82">
        <v>21</v>
      </c>
      <c r="AG9" s="83">
        <f>LOOKUP(AF9,Poängberäkning!$B$6:$B$97,Poängberäkning!$C$6:$C$97)</f>
        <v>30</v>
      </c>
      <c r="AH9" s="82">
        <v>17</v>
      </c>
      <c r="AI9" s="71">
        <f>LOOKUP(AH9,Poängberäkning!$B$6:$B$97,Poängberäkning!$C$6:$C$97)</f>
        <v>34</v>
      </c>
      <c r="AJ9" s="78">
        <v>19</v>
      </c>
      <c r="AK9" s="71">
        <f>LOOKUP(AJ9,Poängberäkning!$B$6:$B$97,Poängberäkning!$C$6:$C$97)</f>
        <v>32</v>
      </c>
      <c r="AL9" s="78">
        <v>25</v>
      </c>
      <c r="AM9" s="71">
        <f>LOOKUP(AL9,Poängberäkning!$B$6:$B$97,Poängberäkning!$C$6:$C$97)</f>
        <v>26</v>
      </c>
      <c r="AN9" s="123">
        <f>LARGE(($I9,$K9,$M9,$O9,$Q9,$S9),1)</f>
        <v>35</v>
      </c>
      <c r="AO9" s="124">
        <f>LARGE(($I9,$K9,$M9,$O9,$Q9,$S9),2)</f>
        <v>31</v>
      </c>
      <c r="AP9" s="124">
        <f>LARGE(($U9,$W9,$Y9,$AA9,$AC9,$AE9),1)</f>
        <v>44</v>
      </c>
      <c r="AQ9" s="124">
        <f>LARGE(($U9,$W9,$Y9,$AA9,$AC9,$AE9),2)</f>
        <v>38</v>
      </c>
      <c r="AR9" s="124">
        <f>LARGE(($AG9,$AI9,$AK9,$AM9),1)</f>
        <v>34</v>
      </c>
      <c r="AS9" s="125">
        <f>LARGE(($AG9,$AI9,$AK9,$AM9),2)</f>
        <v>32</v>
      </c>
      <c r="AT9" s="126">
        <f>LARGE(($AX9,$AY9,$AZ9,$BA9,$BB9,$BC9,$BD9,$BE9,$BF9,$BG9),1)</f>
        <v>32</v>
      </c>
      <c r="AU9" s="127">
        <f>LARGE(($AX9,$AY9,$AZ9,$BA9,$BB9,$BC9,$BD9,$BE9,$BF9,$BG9),2)</f>
        <v>32</v>
      </c>
      <c r="AV9" s="74">
        <f>LARGE(($AX9,$AY9,$AZ9,$BA9,$BB9,$BC9,$BD9,$BE9,$BF9,$BG9),3)</f>
        <v>30</v>
      </c>
      <c r="AW9" s="74">
        <f>LARGE(($AX9,$AY9,$AZ9,$BA9,$BB9,$BC9,$BD9,$BE9,$BF9,$BG9),4)</f>
        <v>29</v>
      </c>
      <c r="AX9" s="52">
        <f>LARGE(($I9,$K9,$M9,$O9,$Q9,$S9),3)</f>
        <v>29</v>
      </c>
      <c r="AY9" s="52">
        <f>LARGE(($I9,$K9,$M9,$O9,$Q9,$S9),4)</f>
        <v>29</v>
      </c>
      <c r="AZ9" s="52">
        <f>LARGE(($I9,$K9,$M9,$O9,$Q9,$S9),5)</f>
        <v>25</v>
      </c>
      <c r="BA9" s="52">
        <f>LARGE(($I9,$K9,$M9,$O9,$Q9,$S9),6)</f>
        <v>20</v>
      </c>
      <c r="BB9" s="53">
        <f>LARGE(($U9,$W9,$Y9,$AA9,$AC9,$AE9),3)</f>
        <v>32</v>
      </c>
      <c r="BC9" s="53">
        <f>LARGE(($U9,$W9,$Y9,$AA9,$AC9,$AE9),4)</f>
        <v>32</v>
      </c>
      <c r="BD9" s="53">
        <f>LARGE(($U9,$W9,$Y9,$AA9,$AC9,$AE9),5)</f>
        <v>28</v>
      </c>
      <c r="BE9" s="53">
        <f>LARGE(($U9,$W9,$Y9,$AA9,$AC9,$AE9),6)</f>
        <v>25</v>
      </c>
      <c r="BF9" s="53">
        <f>LARGE(($AG9,$AI9,$AK9,$AM9),3)</f>
        <v>30</v>
      </c>
      <c r="BG9" s="53">
        <f>LARGE(($AG9,$AI9,$AK9,$AM9),4)</f>
        <v>26</v>
      </c>
    </row>
    <row r="10" spans="1:59" ht="16.5" thickBot="1">
      <c r="A10" s="115">
        <f t="shared" si="3"/>
        <v>6</v>
      </c>
      <c r="B10" s="56">
        <f t="shared" si="4"/>
        <v>6</v>
      </c>
      <c r="C10" s="86" t="s">
        <v>53</v>
      </c>
      <c r="D10" s="144" t="s">
        <v>54</v>
      </c>
      <c r="E10" s="148">
        <f t="shared" si="0"/>
        <v>276</v>
      </c>
      <c r="F10" s="134">
        <f t="shared" si="1"/>
        <v>337</v>
      </c>
      <c r="G10" s="55">
        <f t="shared" si="2"/>
        <v>486</v>
      </c>
      <c r="H10" s="75">
        <v>9</v>
      </c>
      <c r="I10" s="80">
        <f>LOOKUP(H10,Poängberäkning!$B$6:$B$97,Poängberäkning!$C$6:$C$97)</f>
        <v>44</v>
      </c>
      <c r="J10" s="75">
        <v>20</v>
      </c>
      <c r="K10" s="61">
        <f>LOOKUP(J10,Poängberäkning!$B$6:$B$97,Poängberäkning!$C$6:$C$97)</f>
        <v>31</v>
      </c>
      <c r="L10" s="75">
        <v>21</v>
      </c>
      <c r="M10" s="61">
        <f>LOOKUP(L10,Poängberäkning!$B$6:$B$97,Poängberäkning!$C$6:$C$97)</f>
        <v>30</v>
      </c>
      <c r="N10" s="75">
        <v>19</v>
      </c>
      <c r="O10" s="80">
        <f>LOOKUP(N10,Poängberäkning!$B$6:$B$97,Poängberäkning!$C$6:$C$97)</f>
        <v>32</v>
      </c>
      <c r="P10" s="75">
        <v>11</v>
      </c>
      <c r="Q10" s="61">
        <f>LOOKUP(P10,Poängberäkning!$B$6:$B$97,Poängberäkning!$C$6:$C$97)</f>
        <v>40</v>
      </c>
      <c r="R10" s="75">
        <v>26</v>
      </c>
      <c r="S10" s="61">
        <f>LOOKUP(R10,Poängberäkning!$B$6:$B$97,Poängberäkning!$C$6:$C$97)</f>
        <v>25</v>
      </c>
      <c r="T10" s="76">
        <v>19</v>
      </c>
      <c r="U10" s="66">
        <f>LOOKUP(T10,Poängberäkning!$B$6:$B$97,Poängberäkning!$C$6:$C$97)</f>
        <v>32</v>
      </c>
      <c r="V10" s="76">
        <v>15</v>
      </c>
      <c r="W10" s="66">
        <f>LOOKUP(V10,Poängberäkning!$B$6:$B$97,Poängberäkning!$C$6:$C$97)</f>
        <v>36</v>
      </c>
      <c r="X10" s="76">
        <v>23</v>
      </c>
      <c r="Y10" s="66">
        <f>LOOKUP(X10,Poängberäkning!$B$6:$B$97,Poängberäkning!$C$6:$C$97)</f>
        <v>28</v>
      </c>
      <c r="Z10" s="76">
        <v>24</v>
      </c>
      <c r="AA10" s="81">
        <f>LOOKUP(Z10,Poängberäkning!$B$6:$B$97,Poängberäkning!$C$6:$C$97)</f>
        <v>27</v>
      </c>
      <c r="AB10" s="76">
        <v>32</v>
      </c>
      <c r="AC10" s="66">
        <f>LOOKUP(AB10,Poängberäkning!$B$6:$B$97,Poängberäkning!$C$6:$C$97)</f>
        <v>19</v>
      </c>
      <c r="AD10" s="76">
        <v>20</v>
      </c>
      <c r="AE10" s="81">
        <f>LOOKUP(AD10,Poängberäkning!$B$6:$B$97,Poängberäkning!$C$6:$C$97)</f>
        <v>31</v>
      </c>
      <c r="AF10" s="82">
        <v>29</v>
      </c>
      <c r="AG10" s="83">
        <f>LOOKUP(AF10,Poängberäkning!$B$6:$B$97,Poängberäkning!$C$6:$C$97)</f>
        <v>22</v>
      </c>
      <c r="AH10" s="82">
        <v>20</v>
      </c>
      <c r="AI10" s="71">
        <f>LOOKUP(AH10,Poängberäkning!$B$6:$B$97,Poängberäkning!$C$6:$C$97)</f>
        <v>31</v>
      </c>
      <c r="AJ10" s="78">
        <v>23</v>
      </c>
      <c r="AK10" s="71">
        <f>LOOKUP(AJ10,Poängberäkning!$B$6:$B$97,Poängberäkning!$C$6:$C$97)</f>
        <v>28</v>
      </c>
      <c r="AL10" s="78">
        <v>21</v>
      </c>
      <c r="AM10" s="71">
        <f>LOOKUP(AL10,Poängberäkning!$B$6:$B$97,Poängberäkning!$C$6:$C$97)</f>
        <v>30</v>
      </c>
      <c r="AN10" s="123">
        <f>LARGE(($I10,$K10,$M10,$O10,$Q10,$S10),1)</f>
        <v>44</v>
      </c>
      <c r="AO10" s="124">
        <f>LARGE(($I10,$K10,$M10,$O10,$Q10,$S10),2)</f>
        <v>40</v>
      </c>
      <c r="AP10" s="124">
        <f>LARGE(($U10,$W10,$Y10,$AA10,$AC10,$AE10),1)</f>
        <v>36</v>
      </c>
      <c r="AQ10" s="124">
        <f>LARGE(($U10,$W10,$Y10,$AA10,$AC10,$AE10),2)</f>
        <v>32</v>
      </c>
      <c r="AR10" s="124">
        <f>LARGE(($AG10,$AI10,$AK10,$AM10),1)</f>
        <v>31</v>
      </c>
      <c r="AS10" s="125">
        <f>LARGE(($AG10,$AI10,$AK10,$AM10),2)</f>
        <v>30</v>
      </c>
      <c r="AT10" s="126">
        <f>LARGE(($AX10,$AY10,$AZ10,$BA10,$BB10,$BC10,$BD10,$BE10,$BF10,$BG10),1)</f>
        <v>32</v>
      </c>
      <c r="AU10" s="127">
        <f>LARGE(($AX10,$AY10,$AZ10,$BA10,$BB10,$BC10,$BD10,$BE10,$BF10,$BG10),2)</f>
        <v>31</v>
      </c>
      <c r="AV10" s="74">
        <f>LARGE(($AX10,$AY10,$AZ10,$BA10,$BB10,$BC10,$BD10,$BE10,$BF10,$BG10),3)</f>
        <v>31</v>
      </c>
      <c r="AW10" s="74">
        <f>LARGE(($AX10,$AY10,$AZ10,$BA10,$BB10,$BC10,$BD10,$BE10,$BF10,$BG10),4)</f>
        <v>30</v>
      </c>
      <c r="AX10" s="52">
        <f>LARGE(($I10,$K10,$M10,$O10,$Q10,$S10),3)</f>
        <v>32</v>
      </c>
      <c r="AY10" s="52">
        <f>LARGE(($I10,$K10,$M10,$O10,$Q10,$S10),4)</f>
        <v>31</v>
      </c>
      <c r="AZ10" s="52">
        <f>LARGE(($I10,$K10,$M10,$O10,$Q10,$S10),5)</f>
        <v>30</v>
      </c>
      <c r="BA10" s="52">
        <f>LARGE(($I10,$K10,$M10,$O10,$Q10,$S10),6)</f>
        <v>25</v>
      </c>
      <c r="BB10" s="53">
        <f>LARGE(($U10,$W10,$Y10,$AA10,$AC10,$AE10),3)</f>
        <v>31</v>
      </c>
      <c r="BC10" s="53">
        <f>LARGE(($U10,$W10,$Y10,$AA10,$AC10,$AE10),4)</f>
        <v>28</v>
      </c>
      <c r="BD10" s="53">
        <f>LARGE(($U10,$W10,$Y10,$AA10,$AC10,$AE10),5)</f>
        <v>27</v>
      </c>
      <c r="BE10" s="53">
        <f>LARGE(($U10,$W10,$Y10,$AA10,$AC10,$AE10),6)</f>
        <v>19</v>
      </c>
      <c r="BF10" s="53">
        <f>LARGE(($AG10,$AI10,$AK10,$AM10),3)</f>
        <v>28</v>
      </c>
      <c r="BG10" s="53">
        <f>LARGE(($AG10,$AI10,$AK10,$AM10),4)</f>
        <v>22</v>
      </c>
    </row>
    <row r="11" spans="1:59" ht="16.5" thickBot="1">
      <c r="A11" s="115">
        <f t="shared" si="3"/>
        <v>7</v>
      </c>
      <c r="B11" s="56">
        <f t="shared" si="4"/>
        <v>7</v>
      </c>
      <c r="C11" s="54" t="s">
        <v>84</v>
      </c>
      <c r="D11" s="142" t="s">
        <v>59</v>
      </c>
      <c r="E11" s="148">
        <f t="shared" si="0"/>
        <v>265</v>
      </c>
      <c r="F11" s="134">
        <f t="shared" si="1"/>
        <v>329</v>
      </c>
      <c r="G11" s="55">
        <f t="shared" si="2"/>
        <v>387</v>
      </c>
      <c r="H11" s="75">
        <v>0</v>
      </c>
      <c r="I11" s="80">
        <f>LOOKUP(H11,Poängberäkning!$B$6:$B$97,Poängberäkning!$C$6:$C$97)</f>
        <v>0</v>
      </c>
      <c r="J11" s="75">
        <v>16</v>
      </c>
      <c r="K11" s="61">
        <f>LOOKUP(J11,Poängberäkning!$B$6:$B$97,Poängberäkning!$C$6:$C$97)</f>
        <v>35</v>
      </c>
      <c r="L11" s="75">
        <v>15</v>
      </c>
      <c r="M11" s="61">
        <f>LOOKUP(L11,Poängberäkning!$B$6:$B$97,Poängberäkning!$C$6:$C$97)</f>
        <v>36</v>
      </c>
      <c r="N11" s="75">
        <v>18</v>
      </c>
      <c r="O11" s="80">
        <f>LOOKUP(N11,Poängberäkning!$B$6:$B$97,Poängberäkning!$C$6:$C$97)</f>
        <v>33</v>
      </c>
      <c r="P11" s="75">
        <v>0</v>
      </c>
      <c r="Q11" s="61">
        <f>LOOKUP(P11,Poängberäkning!$B$6:$B$97,Poängberäkning!$C$6:$C$97)</f>
        <v>0</v>
      </c>
      <c r="R11" s="75">
        <v>11</v>
      </c>
      <c r="S11" s="61">
        <f>LOOKUP(R11,Poängberäkning!$B$6:$B$97,Poängberäkning!$C$6:$C$97)</f>
        <v>40</v>
      </c>
      <c r="T11" s="76">
        <v>14</v>
      </c>
      <c r="U11" s="66">
        <f>LOOKUP(T11,Poängberäkning!$B$6:$B$97,Poängberäkning!$C$6:$C$97)</f>
        <v>37</v>
      </c>
      <c r="V11" s="76">
        <v>11</v>
      </c>
      <c r="W11" s="66">
        <f>LOOKUP(V11,Poängberäkning!$B$6:$B$97,Poängberäkning!$C$6:$C$97)</f>
        <v>40</v>
      </c>
      <c r="X11" s="76">
        <v>24</v>
      </c>
      <c r="Y11" s="66">
        <f>LOOKUP(X11,Poängberäkning!$B$6:$B$97,Poängberäkning!$C$6:$C$97)</f>
        <v>27</v>
      </c>
      <c r="Z11" s="76">
        <v>20</v>
      </c>
      <c r="AA11" s="81">
        <f>LOOKUP(Z11,Poängberäkning!$B$6:$B$97,Poängberäkning!$C$6:$C$97)</f>
        <v>31</v>
      </c>
      <c r="AB11" s="76">
        <v>20</v>
      </c>
      <c r="AC11" s="66">
        <f>LOOKUP(AB11,Poängberäkning!$B$6:$B$97,Poängberäkning!$C$6:$C$97)</f>
        <v>31</v>
      </c>
      <c r="AD11" s="76">
        <v>16</v>
      </c>
      <c r="AE11" s="81">
        <f>LOOKUP(AD11,Poängberäkning!$B$6:$B$97,Poängberäkning!$C$6:$C$97)</f>
        <v>35</v>
      </c>
      <c r="AF11" s="82">
        <v>27</v>
      </c>
      <c r="AG11" s="83">
        <f>LOOKUP(AF11,Poängberäkning!$B$6:$B$97,Poängberäkning!$C$6:$C$97)</f>
        <v>24</v>
      </c>
      <c r="AH11" s="78">
        <v>33</v>
      </c>
      <c r="AI11" s="71">
        <f>LOOKUP(AH11,Poängberäkning!$B$6:$B$97,Poängberäkning!$C$6:$C$97)</f>
        <v>18</v>
      </c>
      <c r="AJ11" s="78">
        <v>0</v>
      </c>
      <c r="AK11" s="71">
        <f>LOOKUP(AJ11,Poängberäkning!$B$6:$B$97,Poängberäkning!$C$6:$C$97)</f>
        <v>0</v>
      </c>
      <c r="AL11" s="78">
        <v>0</v>
      </c>
      <c r="AM11" s="71">
        <f>LOOKUP(AL11,Poängberäkning!$B$6:$B$97,Poängberäkning!$C$6:$C$97)</f>
        <v>0</v>
      </c>
      <c r="AN11" s="123">
        <f>LARGE(($I11,$K11,$M11,$O11,$Q11,$S11),1)</f>
        <v>40</v>
      </c>
      <c r="AO11" s="124">
        <f>LARGE(($I11,$K11,$M11,$O11,$Q11,$S11),2)</f>
        <v>36</v>
      </c>
      <c r="AP11" s="124">
        <f>LARGE(($U11,$W11,$Y11,$AA11,$AC11,$AE11),1)</f>
        <v>40</v>
      </c>
      <c r="AQ11" s="124">
        <f>LARGE(($U11,$W11,$Y11,$AA11,$AC11,$AE11),2)</f>
        <v>37</v>
      </c>
      <c r="AR11" s="124">
        <f>LARGE(($AG11,$AI11,$AK11,$AM11),1)</f>
        <v>24</v>
      </c>
      <c r="AS11" s="125">
        <f>LARGE(($AG11,$AI11,$AK11,$AM11),2)</f>
        <v>18</v>
      </c>
      <c r="AT11" s="126">
        <f>LARGE(($AX11,$AY11,$AZ11,$BA11,$BB11,$BC11,$BD11,$BE11,$BF11,$BG11),1)</f>
        <v>35</v>
      </c>
      <c r="AU11" s="127">
        <f>LARGE(($AX11,$AY11,$AZ11,$BA11,$BB11,$BC11,$BD11,$BE11,$BF11,$BG11),2)</f>
        <v>35</v>
      </c>
      <c r="AV11" s="74">
        <f>LARGE(($AX11,$AY11,$AZ11,$BA11,$BB11,$BC11,$BD11,$BE11,$BF11,$BG11),3)</f>
        <v>33</v>
      </c>
      <c r="AW11" s="74">
        <f>LARGE(($AX11,$AY11,$AZ11,$BA11,$BB11,$BC11,$BD11,$BE11,$BF11,$BG11),4)</f>
        <v>31</v>
      </c>
      <c r="AX11" s="52">
        <f>LARGE(($I11,$K11,$M11,$O11,$Q11,$S11),3)</f>
        <v>35</v>
      </c>
      <c r="AY11" s="52">
        <f>LARGE(($I11,$K11,$M11,$O11,$Q11,$S11),4)</f>
        <v>33</v>
      </c>
      <c r="AZ11" s="52">
        <f>LARGE(($I11,$K11,$M11,$O11,$Q11,$S11),5)</f>
        <v>0</v>
      </c>
      <c r="BA11" s="52">
        <f>LARGE(($I11,$K11,$M11,$O11,$Q11,$S11),6)</f>
        <v>0</v>
      </c>
      <c r="BB11" s="53">
        <f>LARGE(($U11,$W11,$Y11,$AA11,$AC11,$AE11),3)</f>
        <v>35</v>
      </c>
      <c r="BC11" s="53">
        <f>LARGE(($U11,$W11,$Y11,$AA11,$AC11,$AE11),4)</f>
        <v>31</v>
      </c>
      <c r="BD11" s="53">
        <f>LARGE(($U11,$W11,$Y11,$AA11,$AC11,$AE11),5)</f>
        <v>31</v>
      </c>
      <c r="BE11" s="53">
        <f>LARGE(($U11,$W11,$Y11,$AA11,$AC11,$AE11),6)</f>
        <v>27</v>
      </c>
      <c r="BF11" s="53">
        <f>LARGE(($AG11,$AI11,$AK11,$AM11),3)</f>
        <v>0</v>
      </c>
      <c r="BG11" s="53">
        <f>LARGE(($AG11,$AI11,$AK11,$AM11),4)</f>
        <v>0</v>
      </c>
    </row>
    <row r="12" spans="1:59" ht="16.5" thickBot="1">
      <c r="A12" s="115">
        <f t="shared" si="3"/>
        <v>8</v>
      </c>
      <c r="B12" s="56">
        <f t="shared" si="4"/>
        <v>8</v>
      </c>
      <c r="C12" s="54" t="s">
        <v>70</v>
      </c>
      <c r="D12" s="142" t="s">
        <v>77</v>
      </c>
      <c r="E12" s="148">
        <f t="shared" si="0"/>
        <v>265</v>
      </c>
      <c r="F12" s="134">
        <f t="shared" si="1"/>
        <v>317</v>
      </c>
      <c r="G12" s="55">
        <f t="shared" si="2"/>
        <v>435</v>
      </c>
      <c r="H12" s="75">
        <v>17</v>
      </c>
      <c r="I12" s="80">
        <f>LOOKUP(H12,Poängberäkning!$B$6:$B$97,Poängberäkning!$C$6:$C$97)</f>
        <v>34</v>
      </c>
      <c r="J12" s="75">
        <v>34</v>
      </c>
      <c r="K12" s="61">
        <f>LOOKUP(J12,Poängberäkning!$B$6:$B$97,Poängberäkning!$C$6:$C$97)</f>
        <v>17</v>
      </c>
      <c r="L12" s="75">
        <v>20</v>
      </c>
      <c r="M12" s="61">
        <f>LOOKUP(L12,Poängberäkning!$B$6:$B$97,Poängberäkning!$C$6:$C$97)</f>
        <v>31</v>
      </c>
      <c r="N12" s="75">
        <v>20</v>
      </c>
      <c r="O12" s="80">
        <f>LOOKUP(N12,Poängberäkning!$B$6:$B$97,Poängberäkning!$C$6:$C$97)</f>
        <v>31</v>
      </c>
      <c r="P12" s="75">
        <v>13</v>
      </c>
      <c r="Q12" s="61">
        <f>LOOKUP(P12,Poängberäkning!$B$6:$B$97,Poängberäkning!$C$6:$C$97)</f>
        <v>38</v>
      </c>
      <c r="R12" s="75">
        <v>24</v>
      </c>
      <c r="S12" s="61">
        <f>LOOKUP(R12,Poängberäkning!$B$6:$B$97,Poängberäkning!$C$6:$C$97)</f>
        <v>27</v>
      </c>
      <c r="T12" s="76">
        <v>30</v>
      </c>
      <c r="U12" s="66">
        <f>LOOKUP(T12,Poängberäkning!$B$6:$B$97,Poängberäkning!$C$6:$C$97)</f>
        <v>21</v>
      </c>
      <c r="V12" s="76">
        <v>34</v>
      </c>
      <c r="W12" s="66">
        <f>LOOKUP(V12,Poängberäkning!$B$6:$B$97,Poängberäkning!$C$6:$C$97)</f>
        <v>17</v>
      </c>
      <c r="X12" s="76">
        <v>29</v>
      </c>
      <c r="Y12" s="66">
        <f>LOOKUP(X12,Poängberäkning!$B$6:$B$97,Poängberäkning!$C$6:$C$97)</f>
        <v>22</v>
      </c>
      <c r="Z12" s="76">
        <v>22</v>
      </c>
      <c r="AA12" s="81">
        <f>LOOKUP(Z12,Poängberäkning!$B$6:$B$97,Poängberäkning!$C$6:$C$97)</f>
        <v>29</v>
      </c>
      <c r="AB12" s="76">
        <v>26</v>
      </c>
      <c r="AC12" s="66">
        <f>LOOKUP(AB12,Poängberäkning!$B$6:$B$97,Poängberäkning!$C$6:$C$97)</f>
        <v>25</v>
      </c>
      <c r="AD12" s="76">
        <v>34</v>
      </c>
      <c r="AE12" s="81">
        <f>LOOKUP(AD12,Poängberäkning!$B$6:$B$97,Poängberäkning!$C$6:$C$97)</f>
        <v>17</v>
      </c>
      <c r="AF12" s="82">
        <v>14</v>
      </c>
      <c r="AG12" s="83">
        <f>LOOKUP(AF12,Poängberäkning!$B$6:$B$97,Poängberäkning!$C$6:$C$97)</f>
        <v>37</v>
      </c>
      <c r="AH12" s="82">
        <v>11</v>
      </c>
      <c r="AI12" s="71">
        <f>LOOKUP(AH12,Poängberäkning!$B$6:$B$97,Poängberäkning!$C$6:$C$97)</f>
        <v>40</v>
      </c>
      <c r="AJ12" s="78">
        <v>26</v>
      </c>
      <c r="AK12" s="71">
        <f>LOOKUP(AJ12,Poängberäkning!$B$6:$B$97,Poängberäkning!$C$6:$C$97)</f>
        <v>25</v>
      </c>
      <c r="AL12" s="78">
        <v>27</v>
      </c>
      <c r="AM12" s="71">
        <f>LOOKUP(AL12,Poängberäkning!$B$6:$B$97,Poängberäkning!$C$6:$C$97)</f>
        <v>24</v>
      </c>
      <c r="AN12" s="123">
        <f>LARGE(($I12,$K12,$M12,$O12,$Q12,$S12),1)</f>
        <v>38</v>
      </c>
      <c r="AO12" s="124">
        <f>LARGE(($I12,$K12,$M12,$O12,$Q12,$S12),2)</f>
        <v>34</v>
      </c>
      <c r="AP12" s="124">
        <f>LARGE(($U12,$W12,$Y12,$AA12,$AC12,$AE12),1)</f>
        <v>29</v>
      </c>
      <c r="AQ12" s="124">
        <f>LARGE(($U12,$W12,$Y12,$AA12,$AC12,$AE12),2)</f>
        <v>25</v>
      </c>
      <c r="AR12" s="124">
        <f>LARGE(($AG12,$AI12,$AK12,$AM12),1)</f>
        <v>40</v>
      </c>
      <c r="AS12" s="125">
        <f>LARGE(($AG12,$AI12,$AK12,$AM12),2)</f>
        <v>37</v>
      </c>
      <c r="AT12" s="126">
        <f>LARGE(($AX12,$AY12,$AZ12,$BA12,$BB12,$BC12,$BD12,$BE12,$BF12,$BG12),1)</f>
        <v>31</v>
      </c>
      <c r="AU12" s="127">
        <f>LARGE(($AX12,$AY12,$AZ12,$BA12,$BB12,$BC12,$BD12,$BE12,$BF12,$BG12),2)</f>
        <v>31</v>
      </c>
      <c r="AV12" s="74">
        <f>LARGE(($AX12,$AY12,$AZ12,$BA12,$BB12,$BC12,$BD12,$BE12,$BF12,$BG12),3)</f>
        <v>27</v>
      </c>
      <c r="AW12" s="74">
        <f>LARGE(($AX12,$AY12,$AZ12,$BA12,$BB12,$BC12,$BD12,$BE12,$BF12,$BG12),4)</f>
        <v>25</v>
      </c>
      <c r="AX12" s="52">
        <f>LARGE(($I12,$K12,$M12,$O12,$Q12,$S12),3)</f>
        <v>31</v>
      </c>
      <c r="AY12" s="52">
        <f>LARGE(($I12,$K12,$M12,$O12,$Q12,$S12),4)</f>
        <v>31</v>
      </c>
      <c r="AZ12" s="52">
        <f>LARGE(($I12,$K12,$M12,$O12,$Q12,$S12),5)</f>
        <v>27</v>
      </c>
      <c r="BA12" s="52">
        <f>LARGE(($I12,$K12,$M12,$O12,$Q12,$S12),6)</f>
        <v>17</v>
      </c>
      <c r="BB12" s="53">
        <f>LARGE(($U12,$W12,$Y12,$AA12,$AC12,$AE12),3)</f>
        <v>22</v>
      </c>
      <c r="BC12" s="53">
        <f>LARGE(($U12,$W12,$Y12,$AA12,$AC12,$AE12),4)</f>
        <v>21</v>
      </c>
      <c r="BD12" s="53">
        <f>LARGE(($U12,$W12,$Y12,$AA12,$AC12,$AE12),5)</f>
        <v>17</v>
      </c>
      <c r="BE12" s="53">
        <f>LARGE(($U12,$W12,$Y12,$AA12,$AC12,$AE12),6)</f>
        <v>17</v>
      </c>
      <c r="BF12" s="53">
        <f>LARGE(($AG12,$AI12,$AK12,$AM12),3)</f>
        <v>25</v>
      </c>
      <c r="BG12" s="53">
        <f>LARGE(($AG12,$AI12,$AK12,$AM12),4)</f>
        <v>24</v>
      </c>
    </row>
    <row r="13" spans="1:59" ht="16.5" thickBot="1">
      <c r="A13" s="115">
        <f t="shared" si="3"/>
        <v>9</v>
      </c>
      <c r="B13" s="56">
        <f t="shared" si="4"/>
        <v>9</v>
      </c>
      <c r="C13" s="54" t="s">
        <v>57</v>
      </c>
      <c r="D13" s="142" t="s">
        <v>60</v>
      </c>
      <c r="E13" s="148">
        <f t="shared" si="0"/>
        <v>264</v>
      </c>
      <c r="F13" s="134">
        <f t="shared" si="1"/>
        <v>324</v>
      </c>
      <c r="G13" s="55">
        <f t="shared" si="2"/>
        <v>444</v>
      </c>
      <c r="H13" s="75">
        <v>16</v>
      </c>
      <c r="I13" s="80">
        <f>LOOKUP(H13,Poängberäkning!$B$6:$B$97,Poängberäkning!$C$6:$C$97)</f>
        <v>35</v>
      </c>
      <c r="J13" s="75">
        <v>17</v>
      </c>
      <c r="K13" s="61">
        <f>LOOKUP(J13,Poängberäkning!$B$6:$B$97,Poängberäkning!$C$6:$C$97)</f>
        <v>34</v>
      </c>
      <c r="L13" s="75">
        <v>19</v>
      </c>
      <c r="M13" s="61">
        <f>LOOKUP(L13,Poängberäkning!$B$6:$B$97,Poängberäkning!$C$6:$C$97)</f>
        <v>32</v>
      </c>
      <c r="N13" s="75">
        <v>29</v>
      </c>
      <c r="O13" s="80">
        <f>LOOKUP(N13,Poängberäkning!$B$6:$B$97,Poängberäkning!$C$6:$C$97)</f>
        <v>22</v>
      </c>
      <c r="P13" s="75">
        <v>6</v>
      </c>
      <c r="Q13" s="61">
        <f>LOOKUP(P13,Poängberäkning!$B$6:$B$97,Poängberäkning!$C$6:$C$97)</f>
        <v>50</v>
      </c>
      <c r="R13" s="75">
        <v>19</v>
      </c>
      <c r="S13" s="61">
        <f>LOOKUP(R13,Poängberäkning!$B$6:$B$97,Poängberäkning!$C$6:$C$97)</f>
        <v>32</v>
      </c>
      <c r="T13" s="76">
        <v>34</v>
      </c>
      <c r="U13" s="66">
        <f>LOOKUP(T13,Poängberäkning!$B$6:$B$97,Poängberäkning!$C$6:$C$97)</f>
        <v>17</v>
      </c>
      <c r="V13" s="76">
        <v>32</v>
      </c>
      <c r="W13" s="66">
        <f>LOOKUP(V13,Poängberäkning!$B$6:$B$97,Poängberäkning!$C$6:$C$97)</f>
        <v>19</v>
      </c>
      <c r="X13" s="76">
        <v>31</v>
      </c>
      <c r="Y13" s="66">
        <f>LOOKUP(X13,Poängberäkning!$B$6:$B$97,Poängberäkning!$C$6:$C$97)</f>
        <v>20</v>
      </c>
      <c r="Z13" s="76">
        <v>26</v>
      </c>
      <c r="AA13" s="81">
        <f>LOOKUP(Z13,Poängberäkning!$B$6:$B$97,Poängberäkning!$C$6:$C$97)</f>
        <v>25</v>
      </c>
      <c r="AB13" s="76">
        <v>30</v>
      </c>
      <c r="AC13" s="66">
        <f>LOOKUP(AB13,Poängberäkning!$B$6:$B$97,Poängberäkning!$C$6:$C$97)</f>
        <v>21</v>
      </c>
      <c r="AD13" s="76">
        <v>25</v>
      </c>
      <c r="AE13" s="81">
        <f>LOOKUP(AD13,Poängberäkning!$B$6:$B$97,Poängberäkning!$C$6:$C$97)</f>
        <v>26</v>
      </c>
      <c r="AF13" s="82">
        <v>30</v>
      </c>
      <c r="AG13" s="83">
        <f>LOOKUP(AF13,Poängberäkning!$B$6:$B$97,Poängberäkning!$C$6:$C$97)</f>
        <v>21</v>
      </c>
      <c r="AH13" s="82">
        <v>23</v>
      </c>
      <c r="AI13" s="71">
        <f>LOOKUP(AH13,Poängberäkning!$B$6:$B$97,Poängberäkning!$C$6:$C$97)</f>
        <v>28</v>
      </c>
      <c r="AJ13" s="78">
        <v>22</v>
      </c>
      <c r="AK13" s="71">
        <f>LOOKUP(AJ13,Poängberäkning!$B$6:$B$97,Poängberäkning!$C$6:$C$97)</f>
        <v>29</v>
      </c>
      <c r="AL13" s="78">
        <v>18</v>
      </c>
      <c r="AM13" s="71">
        <f>LOOKUP(AL13,Poängberäkning!$B$6:$B$97,Poängberäkning!$C$6:$C$97)</f>
        <v>33</v>
      </c>
      <c r="AN13" s="123">
        <f>LARGE(($I13,$K13,$M13,$O13,$Q13,$S13),1)</f>
        <v>50</v>
      </c>
      <c r="AO13" s="124">
        <f>LARGE(($I13,$K13,$M13,$O13,$Q13,$S13),2)</f>
        <v>35</v>
      </c>
      <c r="AP13" s="124">
        <f>LARGE(($U13,$W13,$Y13,$AA13,$AC13,$AE13),1)</f>
        <v>26</v>
      </c>
      <c r="AQ13" s="124">
        <f>LARGE(($U13,$W13,$Y13,$AA13,$AC13,$AE13),2)</f>
        <v>25</v>
      </c>
      <c r="AR13" s="124">
        <f>LARGE(($AG13,$AI13,$AK13,$AM13),1)</f>
        <v>33</v>
      </c>
      <c r="AS13" s="125">
        <f>LARGE(($AG13,$AI13,$AK13,$AM13),2)</f>
        <v>29</v>
      </c>
      <c r="AT13" s="126">
        <f>LARGE(($AX13,$AY13,$AZ13,$BA13,$BB13,$BC13,$BD13,$BE13,$BF13,$BG13),1)</f>
        <v>34</v>
      </c>
      <c r="AU13" s="127">
        <f>LARGE(($AX13,$AY13,$AZ13,$BA13,$BB13,$BC13,$BD13,$BE13,$BF13,$BG13),2)</f>
        <v>32</v>
      </c>
      <c r="AV13" s="74">
        <f>LARGE(($AX13,$AY13,$AZ13,$BA13,$BB13,$BC13,$BD13,$BE13,$BF13,$BG13),3)</f>
        <v>32</v>
      </c>
      <c r="AW13" s="74">
        <f>LARGE(($AX13,$AY13,$AZ13,$BA13,$BB13,$BC13,$BD13,$BE13,$BF13,$BG13),4)</f>
        <v>28</v>
      </c>
      <c r="AX13" s="52">
        <f>LARGE(($I13,$K13,$M13,$O13,$Q13,$S13),3)</f>
        <v>34</v>
      </c>
      <c r="AY13" s="52">
        <f>LARGE(($I13,$K13,$M13,$O13,$Q13,$S13),4)</f>
        <v>32</v>
      </c>
      <c r="AZ13" s="52">
        <f>LARGE(($I13,$K13,$M13,$O13,$Q13,$S13),5)</f>
        <v>32</v>
      </c>
      <c r="BA13" s="52">
        <f>LARGE(($I13,$K13,$M13,$O13,$Q13,$S13),6)</f>
        <v>22</v>
      </c>
      <c r="BB13" s="53">
        <f>LARGE(($U13,$W13,$Y13,$AA13,$AC13,$AE13),3)</f>
        <v>21</v>
      </c>
      <c r="BC13" s="53">
        <f>LARGE(($U13,$W13,$Y13,$AA13,$AC13,$AE13),4)</f>
        <v>20</v>
      </c>
      <c r="BD13" s="53">
        <f>LARGE(($U13,$W13,$Y13,$AA13,$AC13,$AE13),5)</f>
        <v>19</v>
      </c>
      <c r="BE13" s="53">
        <f>LARGE(($U13,$W13,$Y13,$AA13,$AC13,$AE13),6)</f>
        <v>17</v>
      </c>
      <c r="BF13" s="53">
        <f>LARGE(($AG13,$AI13,$AK13,$AM13),3)</f>
        <v>28</v>
      </c>
      <c r="BG13" s="53">
        <f>LARGE(($AG13,$AI13,$AK13,$AM13),4)</f>
        <v>21</v>
      </c>
    </row>
    <row r="14" spans="1:59" ht="16.5" thickBot="1">
      <c r="A14" s="115">
        <f t="shared" si="3"/>
        <v>10</v>
      </c>
      <c r="B14" s="56">
        <f t="shared" si="4"/>
        <v>10</v>
      </c>
      <c r="C14" s="54" t="s">
        <v>61</v>
      </c>
      <c r="D14" s="142" t="s">
        <v>59</v>
      </c>
      <c r="E14" s="148">
        <f t="shared" si="0"/>
        <v>253</v>
      </c>
      <c r="F14" s="134">
        <f t="shared" si="1"/>
        <v>300</v>
      </c>
      <c r="G14" s="55">
        <f t="shared" si="2"/>
        <v>371</v>
      </c>
      <c r="H14" s="75">
        <v>12</v>
      </c>
      <c r="I14" s="80">
        <f>LOOKUP(H14,Poängberäkning!$B$6:$B$97,Poängberäkning!$C$6:$C$97)</f>
        <v>39</v>
      </c>
      <c r="J14" s="75">
        <v>28</v>
      </c>
      <c r="K14" s="61">
        <f>LOOKUP(J14,Poängberäkning!$B$6:$B$97,Poängberäkning!$C$6:$C$97)</f>
        <v>23</v>
      </c>
      <c r="L14" s="75">
        <v>27</v>
      </c>
      <c r="M14" s="61">
        <f>LOOKUP(L14,Poängberäkning!$B$6:$B$97,Poängberäkning!$C$6:$C$97)</f>
        <v>24</v>
      </c>
      <c r="N14" s="75">
        <v>23</v>
      </c>
      <c r="O14" s="80">
        <f>LOOKUP(N14,Poängberäkning!$B$6:$B$97,Poängberäkning!$C$6:$C$97)</f>
        <v>28</v>
      </c>
      <c r="P14" s="75">
        <v>41</v>
      </c>
      <c r="Q14" s="61">
        <f>LOOKUP(P14,Poängberäkning!$B$6:$B$97,Poängberäkning!$C$6:$C$97)</f>
        <v>10</v>
      </c>
      <c r="R14" s="75">
        <v>33</v>
      </c>
      <c r="S14" s="61">
        <f>LOOKUP(R14,Poängberäkning!$B$6:$B$97,Poängberäkning!$C$6:$C$97)</f>
        <v>18</v>
      </c>
      <c r="T14" s="76">
        <v>22</v>
      </c>
      <c r="U14" s="66">
        <f>LOOKUP(T14,Poängberäkning!$B$6:$B$97,Poängberäkning!$C$6:$C$97)</f>
        <v>29</v>
      </c>
      <c r="V14" s="76">
        <v>22</v>
      </c>
      <c r="W14" s="66">
        <f>LOOKUP(V14,Poängberäkning!$B$6:$B$97,Poängberäkning!$C$6:$C$97)</f>
        <v>29</v>
      </c>
      <c r="X14" s="76">
        <v>0</v>
      </c>
      <c r="Y14" s="66">
        <f>LOOKUP(X14,Poängberäkning!$B$6:$B$97,Poängberäkning!$C$6:$C$97)</f>
        <v>0</v>
      </c>
      <c r="Z14" s="76">
        <v>38</v>
      </c>
      <c r="AA14" s="81">
        <f>LOOKUP(Z14,Poängberäkning!$B$6:$B$97,Poängberäkning!$C$6:$C$97)</f>
        <v>13</v>
      </c>
      <c r="AB14" s="76">
        <v>19</v>
      </c>
      <c r="AC14" s="66">
        <f>LOOKUP(AB14,Poängberäkning!$B$6:$B$97,Poängberäkning!$C$6:$C$97)</f>
        <v>32</v>
      </c>
      <c r="AD14" s="76">
        <v>24</v>
      </c>
      <c r="AE14" s="81">
        <f>LOOKUP(AD14,Poängberäkning!$B$6:$B$97,Poängberäkning!$C$6:$C$97)</f>
        <v>27</v>
      </c>
      <c r="AF14" s="82">
        <v>37</v>
      </c>
      <c r="AG14" s="83">
        <f>LOOKUP(AF14,Poängberäkning!$B$6:$B$97,Poängberäkning!$C$6:$C$97)</f>
        <v>14</v>
      </c>
      <c r="AH14" s="82">
        <v>35</v>
      </c>
      <c r="AI14" s="71">
        <f>LOOKUP(AH14,Poängberäkning!$B$6:$B$97,Poängberäkning!$C$6:$C$97)</f>
        <v>16</v>
      </c>
      <c r="AJ14" s="78">
        <v>18</v>
      </c>
      <c r="AK14" s="71">
        <f>LOOKUP(AJ14,Poängberäkning!$B$6:$B$97,Poängberäkning!$C$6:$C$97)</f>
        <v>33</v>
      </c>
      <c r="AL14" s="78">
        <v>15</v>
      </c>
      <c r="AM14" s="71">
        <f>LOOKUP(AL14,Poängberäkning!$B$6:$B$97,Poängberäkning!$C$6:$C$97)</f>
        <v>36</v>
      </c>
      <c r="AN14" s="123">
        <f>LARGE(($I14,$K14,$M14,$O14,$Q14,$S14),1)</f>
        <v>39</v>
      </c>
      <c r="AO14" s="124">
        <f>LARGE(($I14,$K14,$M14,$O14,$Q14,$S14),2)</f>
        <v>28</v>
      </c>
      <c r="AP14" s="124">
        <f>LARGE(($U14,$W14,$Y14,$AA14,$AC14,$AE14),1)</f>
        <v>32</v>
      </c>
      <c r="AQ14" s="124">
        <f>LARGE(($U14,$W14,$Y14,$AA14,$AC14,$AE14),2)</f>
        <v>29</v>
      </c>
      <c r="AR14" s="124">
        <f>LARGE(($AG14,$AI14,$AK14,$AM14),1)</f>
        <v>36</v>
      </c>
      <c r="AS14" s="125">
        <f>LARGE(($AG14,$AI14,$AK14,$AM14),2)</f>
        <v>33</v>
      </c>
      <c r="AT14" s="126">
        <f>LARGE(($AX14,$AY14,$AZ14,$BA14,$BB14,$BC14,$BD14,$BE14,$BF14,$BG14),1)</f>
        <v>29</v>
      </c>
      <c r="AU14" s="127">
        <f>LARGE(($AX14,$AY14,$AZ14,$BA14,$BB14,$BC14,$BD14,$BE14,$BF14,$BG14),2)</f>
        <v>27</v>
      </c>
      <c r="AV14" s="74">
        <f>LARGE(($AX14,$AY14,$AZ14,$BA14,$BB14,$BC14,$BD14,$BE14,$BF14,$BG14),3)</f>
        <v>24</v>
      </c>
      <c r="AW14" s="74">
        <f>LARGE(($AX14,$AY14,$AZ14,$BA14,$BB14,$BC14,$BD14,$BE14,$BF14,$BG14),4)</f>
        <v>23</v>
      </c>
      <c r="AX14" s="52">
        <f>LARGE(($I14,$K14,$M14,$O14,$Q14,$S14),3)</f>
        <v>24</v>
      </c>
      <c r="AY14" s="52">
        <f>LARGE(($I14,$K14,$M14,$O14,$Q14,$S14),4)</f>
        <v>23</v>
      </c>
      <c r="AZ14" s="52">
        <f>LARGE(($I14,$K14,$M14,$O14,$Q14,$S14),5)</f>
        <v>18</v>
      </c>
      <c r="BA14" s="52">
        <f>LARGE(($I14,$K14,$M14,$O14,$Q14,$S14),6)</f>
        <v>10</v>
      </c>
      <c r="BB14" s="53">
        <f>LARGE(($U14,$W14,$Y14,$AA14,$AC14,$AE14),3)</f>
        <v>29</v>
      </c>
      <c r="BC14" s="53">
        <f>LARGE(($U14,$W14,$Y14,$AA14,$AC14,$AE14),4)</f>
        <v>27</v>
      </c>
      <c r="BD14" s="53">
        <f>LARGE(($U14,$W14,$Y14,$AA14,$AC14,$AE14),5)</f>
        <v>13</v>
      </c>
      <c r="BE14" s="53">
        <f>LARGE(($U14,$W14,$Y14,$AA14,$AC14,$AE14),6)</f>
        <v>0</v>
      </c>
      <c r="BF14" s="53">
        <f>LARGE(($AG14,$AI14,$AK14,$AM14),3)</f>
        <v>16</v>
      </c>
      <c r="BG14" s="53">
        <f>LARGE(($AG14,$AI14,$AK14,$AM14),4)</f>
        <v>14</v>
      </c>
    </row>
    <row r="15" spans="1:59" ht="16.5" thickBot="1">
      <c r="A15" s="115">
        <f t="shared" si="3"/>
        <v>11</v>
      </c>
      <c r="B15" s="56">
        <f t="shared" si="4"/>
        <v>11</v>
      </c>
      <c r="C15" s="54" t="s">
        <v>87</v>
      </c>
      <c r="D15" s="142" t="s">
        <v>74</v>
      </c>
      <c r="E15" s="148">
        <f t="shared" si="0"/>
        <v>245</v>
      </c>
      <c r="F15" s="134">
        <f t="shared" si="1"/>
        <v>290</v>
      </c>
      <c r="G15" s="55">
        <f t="shared" si="2"/>
        <v>329</v>
      </c>
      <c r="H15" s="75">
        <v>0</v>
      </c>
      <c r="I15" s="80">
        <f>LOOKUP(H15,Poängberäkning!$B$6:$B$97,Poängberäkning!$C$6:$C$97)</f>
        <v>0</v>
      </c>
      <c r="J15" s="75">
        <v>25</v>
      </c>
      <c r="K15" s="61">
        <f>LOOKUP(J15,Poängberäkning!$B$6:$B$97,Poängberäkning!$C$6:$C$97)</f>
        <v>26</v>
      </c>
      <c r="L15" s="75">
        <v>26</v>
      </c>
      <c r="M15" s="61">
        <f>LOOKUP(L15,Poängberäkning!$B$6:$B$97,Poängberäkning!$C$6:$C$97)</f>
        <v>25</v>
      </c>
      <c r="N15" s="75">
        <v>0</v>
      </c>
      <c r="O15" s="80">
        <f>LOOKUP(N15,Poängberäkning!$B$6:$B$97,Poängberäkning!$C$6:$C$97)</f>
        <v>0</v>
      </c>
      <c r="P15" s="75">
        <v>22</v>
      </c>
      <c r="Q15" s="61">
        <f>LOOKUP(P15,Poängberäkning!$B$6:$B$97,Poängberäkning!$C$6:$C$97)</f>
        <v>29</v>
      </c>
      <c r="R15" s="75">
        <v>32</v>
      </c>
      <c r="S15" s="61">
        <f>LOOKUP(R15,Poängberäkning!$B$6:$B$97,Poängberäkning!$C$6:$C$97)</f>
        <v>19</v>
      </c>
      <c r="T15" s="76">
        <v>0</v>
      </c>
      <c r="U15" s="66">
        <f>LOOKUP(T15,Poängberäkning!$B$6:$B$97,Poängberäkning!$C$6:$C$97)</f>
        <v>0</v>
      </c>
      <c r="V15" s="76">
        <v>13</v>
      </c>
      <c r="W15" s="66">
        <f>LOOKUP(V15,Poängberäkning!$B$6:$B$97,Poängberäkning!$C$6:$C$97)</f>
        <v>38</v>
      </c>
      <c r="X15" s="76">
        <v>20</v>
      </c>
      <c r="Y15" s="66">
        <f>LOOKUP(X15,Poängberäkning!$B$6:$B$97,Poängberäkning!$C$6:$C$97)</f>
        <v>31</v>
      </c>
      <c r="Z15" s="76">
        <v>0</v>
      </c>
      <c r="AA15" s="81">
        <f>LOOKUP(Z15,Poängberäkning!$B$6:$B$97,Poängberäkning!$C$6:$C$97)</f>
        <v>0</v>
      </c>
      <c r="AB15" s="76">
        <v>31</v>
      </c>
      <c r="AC15" s="66">
        <f>LOOKUP(AB15,Poängberäkning!$B$6:$B$97,Poängberäkning!$C$6:$C$97)</f>
        <v>20</v>
      </c>
      <c r="AD15" s="76">
        <v>20</v>
      </c>
      <c r="AE15" s="81">
        <f>LOOKUP(AD15,Poängberäkning!$B$6:$B$97,Poängberäkning!$C$6:$C$97)</f>
        <v>31</v>
      </c>
      <c r="AF15" s="82">
        <v>26</v>
      </c>
      <c r="AG15" s="83">
        <f>LOOKUP(AF15,Poängberäkning!$B$6:$B$97,Poängberäkning!$C$6:$C$97)</f>
        <v>25</v>
      </c>
      <c r="AH15" s="78">
        <v>31</v>
      </c>
      <c r="AI15" s="71">
        <f>LOOKUP(AH15,Poängberäkning!$B$6:$B$97,Poängberäkning!$C$6:$C$97)</f>
        <v>20</v>
      </c>
      <c r="AJ15" s="78">
        <v>20</v>
      </c>
      <c r="AK15" s="71">
        <f>LOOKUP(AJ15,Poängberäkning!$B$6:$B$97,Poängberäkning!$C$6:$C$97)</f>
        <v>31</v>
      </c>
      <c r="AL15" s="78">
        <v>17</v>
      </c>
      <c r="AM15" s="71">
        <f>LOOKUP(AL15,Poängberäkning!$B$6:$B$97,Poängberäkning!$C$6:$C$97)</f>
        <v>34</v>
      </c>
      <c r="AN15" s="123">
        <f>LARGE(($I15,$K15,$M15,$O15,$Q15,$S15),1)</f>
        <v>29</v>
      </c>
      <c r="AO15" s="124">
        <f>LARGE(($I15,$K15,$M15,$O15,$Q15,$S15),2)</f>
        <v>26</v>
      </c>
      <c r="AP15" s="124">
        <f>LARGE(($U15,$W15,$Y15,$AA15,$AC15,$AE15),1)</f>
        <v>38</v>
      </c>
      <c r="AQ15" s="124">
        <f>LARGE(($U15,$W15,$Y15,$AA15,$AC15,$AE15),2)</f>
        <v>31</v>
      </c>
      <c r="AR15" s="124">
        <f>LARGE(($AG15,$AI15,$AK15,$AM15),1)</f>
        <v>34</v>
      </c>
      <c r="AS15" s="125">
        <f>LARGE(($AG15,$AI15,$AK15,$AM15),2)</f>
        <v>31</v>
      </c>
      <c r="AT15" s="126">
        <f>LARGE(($AX15,$AY15,$AZ15,$BA15,$BB15,$BC15,$BD15,$BE15,$BF15,$BG15),1)</f>
        <v>31</v>
      </c>
      <c r="AU15" s="127">
        <f>LARGE(($AX15,$AY15,$AZ15,$BA15,$BB15,$BC15,$BD15,$BE15,$BF15,$BG15),2)</f>
        <v>25</v>
      </c>
      <c r="AV15" s="74">
        <f>LARGE(($AX15,$AY15,$AZ15,$BA15,$BB15,$BC15,$BD15,$BE15,$BF15,$BG15),3)</f>
        <v>25</v>
      </c>
      <c r="AW15" s="74">
        <f>LARGE(($AX15,$AY15,$AZ15,$BA15,$BB15,$BC15,$BD15,$BE15,$BF15,$BG15),4)</f>
        <v>20</v>
      </c>
      <c r="AX15" s="52">
        <f>LARGE(($I15,$K15,$M15,$O15,$Q15,$S15),3)</f>
        <v>25</v>
      </c>
      <c r="AY15" s="52">
        <f>LARGE(($I15,$K15,$M15,$O15,$Q15,$S15),4)</f>
        <v>19</v>
      </c>
      <c r="AZ15" s="52">
        <f>LARGE(($I15,$K15,$M15,$O15,$Q15,$S15),5)</f>
        <v>0</v>
      </c>
      <c r="BA15" s="52">
        <f>LARGE(($I15,$K15,$M15,$O15,$Q15,$S15),6)</f>
        <v>0</v>
      </c>
      <c r="BB15" s="53">
        <f>LARGE(($U15,$W15,$Y15,$AA15,$AC15,$AE15),3)</f>
        <v>31</v>
      </c>
      <c r="BC15" s="53">
        <f>LARGE(($U15,$W15,$Y15,$AA15,$AC15,$AE15),4)</f>
        <v>20</v>
      </c>
      <c r="BD15" s="53">
        <f>LARGE(($U15,$W15,$Y15,$AA15,$AC15,$AE15),5)</f>
        <v>0</v>
      </c>
      <c r="BE15" s="53">
        <f>LARGE(($U15,$W15,$Y15,$AA15,$AC15,$AE15),6)</f>
        <v>0</v>
      </c>
      <c r="BF15" s="53">
        <f>LARGE(($AG15,$AI15,$AK15,$AM15),3)</f>
        <v>25</v>
      </c>
      <c r="BG15" s="53">
        <f>LARGE(($AG15,$AI15,$AK15,$AM15),4)</f>
        <v>20</v>
      </c>
    </row>
    <row r="16" spans="1:59" ht="16.5" thickBot="1">
      <c r="A16" s="115">
        <f t="shared" si="3"/>
        <v>12</v>
      </c>
      <c r="B16" s="56">
        <f t="shared" si="4"/>
        <v>12</v>
      </c>
      <c r="C16" s="54" t="s">
        <v>68</v>
      </c>
      <c r="D16" s="142" t="s">
        <v>69</v>
      </c>
      <c r="E16" s="148">
        <f t="shared" si="0"/>
        <v>238</v>
      </c>
      <c r="F16" s="134">
        <f t="shared" si="1"/>
        <v>290</v>
      </c>
      <c r="G16" s="55">
        <f t="shared" si="2"/>
        <v>409</v>
      </c>
      <c r="H16" s="75">
        <v>21</v>
      </c>
      <c r="I16" s="80">
        <f>LOOKUP(H16,Poängberäkning!$B$6:$B$97,Poängberäkning!$C$6:$C$97)</f>
        <v>30</v>
      </c>
      <c r="J16" s="75">
        <v>30</v>
      </c>
      <c r="K16" s="61">
        <f>LOOKUP(J16,Poängberäkning!$B$6:$B$97,Poängberäkning!$C$6:$C$97)</f>
        <v>21</v>
      </c>
      <c r="L16" s="75">
        <v>25</v>
      </c>
      <c r="M16" s="61">
        <f>LOOKUP(L16,Poängberäkning!$B$6:$B$97,Poängberäkning!$C$6:$C$97)</f>
        <v>26</v>
      </c>
      <c r="N16" s="75">
        <v>24</v>
      </c>
      <c r="O16" s="80">
        <f>LOOKUP(N16,Poängberäkning!$B$6:$B$97,Poängberäkning!$C$6:$C$97)</f>
        <v>27</v>
      </c>
      <c r="P16" s="75">
        <v>17</v>
      </c>
      <c r="Q16" s="61">
        <f>LOOKUP(P16,Poängberäkning!$B$6:$B$97,Poängberäkning!$C$6:$C$97)</f>
        <v>34</v>
      </c>
      <c r="R16" s="75">
        <v>29</v>
      </c>
      <c r="S16" s="61">
        <f>LOOKUP(R16,Poängberäkning!$B$6:$B$97,Poängberäkning!$C$6:$C$97)</f>
        <v>22</v>
      </c>
      <c r="T16" s="76">
        <v>23</v>
      </c>
      <c r="U16" s="66">
        <f>LOOKUP(T16,Poängberäkning!$B$6:$B$97,Poängberäkning!$C$6:$C$97)</f>
        <v>28</v>
      </c>
      <c r="V16" s="76">
        <v>30</v>
      </c>
      <c r="W16" s="66">
        <f>LOOKUP(V16,Poängberäkning!$B$6:$B$97,Poängberäkning!$C$6:$C$97)</f>
        <v>21</v>
      </c>
      <c r="X16" s="76">
        <v>25</v>
      </c>
      <c r="Y16" s="66">
        <f>LOOKUP(X16,Poängberäkning!$B$6:$B$97,Poängberäkning!$C$6:$C$97)</f>
        <v>26</v>
      </c>
      <c r="Z16" s="76">
        <v>23</v>
      </c>
      <c r="AA16" s="81">
        <f>LOOKUP(Z16,Poängberäkning!$B$6:$B$97,Poängberäkning!$C$6:$C$97)</f>
        <v>28</v>
      </c>
      <c r="AB16" s="76">
        <v>18</v>
      </c>
      <c r="AC16" s="66">
        <f>LOOKUP(AB16,Poängberäkning!$B$6:$B$97,Poängberäkning!$C$6:$C$97)</f>
        <v>33</v>
      </c>
      <c r="AD16" s="76">
        <v>38</v>
      </c>
      <c r="AE16" s="81">
        <f>LOOKUP(AD16,Poängberäkning!$B$6:$B$97,Poängberäkning!$C$6:$C$97)</f>
        <v>13</v>
      </c>
      <c r="AF16" s="82">
        <v>33</v>
      </c>
      <c r="AG16" s="83">
        <f>LOOKUP(AF16,Poängberäkning!$B$6:$B$97,Poängberäkning!$C$6:$C$97)</f>
        <v>18</v>
      </c>
      <c r="AH16" s="82">
        <v>27</v>
      </c>
      <c r="AI16" s="71">
        <f>LOOKUP(AH16,Poängberäkning!$B$6:$B$97,Poängberäkning!$C$6:$C$97)</f>
        <v>24</v>
      </c>
      <c r="AJ16" s="78">
        <v>21</v>
      </c>
      <c r="AK16" s="71">
        <f>LOOKUP(AJ16,Poängberäkning!$B$6:$B$97,Poängberäkning!$C$6:$C$97)</f>
        <v>30</v>
      </c>
      <c r="AL16" s="78">
        <v>23</v>
      </c>
      <c r="AM16" s="71">
        <f>LOOKUP(AL16,Poängberäkning!$B$6:$B$97,Poängberäkning!$C$6:$C$97)</f>
        <v>28</v>
      </c>
      <c r="AN16" s="123">
        <f>LARGE(($I16,$K16,$M16,$O16,$Q16,$S16),1)</f>
        <v>34</v>
      </c>
      <c r="AO16" s="124">
        <f>LARGE(($I16,$K16,$M16,$O16,$Q16,$S16),2)</f>
        <v>30</v>
      </c>
      <c r="AP16" s="124">
        <f>LARGE(($U16,$W16,$Y16,$AA16,$AC16,$AE16),1)</f>
        <v>33</v>
      </c>
      <c r="AQ16" s="124">
        <f>LARGE(($U16,$W16,$Y16,$AA16,$AC16,$AE16),2)</f>
        <v>28</v>
      </c>
      <c r="AR16" s="124">
        <f>LARGE(($AG16,$AI16,$AK16,$AM16),1)</f>
        <v>30</v>
      </c>
      <c r="AS16" s="125">
        <f>LARGE(($AG16,$AI16,$AK16,$AM16),2)</f>
        <v>28</v>
      </c>
      <c r="AT16" s="126">
        <f>LARGE(($AX16,$AY16,$AZ16,$BA16,$BB16,$BC16,$BD16,$BE16,$BF16,$BG16),1)</f>
        <v>28</v>
      </c>
      <c r="AU16" s="127">
        <f>LARGE(($AX16,$AY16,$AZ16,$BA16,$BB16,$BC16,$BD16,$BE16,$BF16,$BG16),2)</f>
        <v>27</v>
      </c>
      <c r="AV16" s="74">
        <f>LARGE(($AX16,$AY16,$AZ16,$BA16,$BB16,$BC16,$BD16,$BE16,$BF16,$BG16),3)</f>
        <v>26</v>
      </c>
      <c r="AW16" s="74">
        <f>LARGE(($AX16,$AY16,$AZ16,$BA16,$BB16,$BC16,$BD16,$BE16,$BF16,$BG16),4)</f>
        <v>26</v>
      </c>
      <c r="AX16" s="52">
        <f>LARGE(($I16,$K16,$M16,$O16,$Q16,$S16),3)</f>
        <v>27</v>
      </c>
      <c r="AY16" s="52">
        <f>LARGE(($I16,$K16,$M16,$O16,$Q16,$S16),4)</f>
        <v>26</v>
      </c>
      <c r="AZ16" s="52">
        <f>LARGE(($I16,$K16,$M16,$O16,$Q16,$S16),5)</f>
        <v>22</v>
      </c>
      <c r="BA16" s="52">
        <f>LARGE(($I16,$K16,$M16,$O16,$Q16,$S16),6)</f>
        <v>21</v>
      </c>
      <c r="BB16" s="53">
        <f>LARGE(($U16,$W16,$Y16,$AA16,$AC16,$AE16),3)</f>
        <v>28</v>
      </c>
      <c r="BC16" s="53">
        <f>LARGE(($U16,$W16,$Y16,$AA16,$AC16,$AE16),4)</f>
        <v>26</v>
      </c>
      <c r="BD16" s="53">
        <f>LARGE(($U16,$W16,$Y16,$AA16,$AC16,$AE16),5)</f>
        <v>21</v>
      </c>
      <c r="BE16" s="53">
        <f>LARGE(($U16,$W16,$Y16,$AA16,$AC16,$AE16),6)</f>
        <v>13</v>
      </c>
      <c r="BF16" s="53">
        <f>LARGE(($AG16,$AI16,$AK16,$AM16),3)</f>
        <v>24</v>
      </c>
      <c r="BG16" s="53">
        <f>LARGE(($AG16,$AI16,$AK16,$AM16),4)</f>
        <v>18</v>
      </c>
    </row>
    <row r="17" spans="1:59" ht="16.5" thickBot="1">
      <c r="A17" s="115">
        <f t="shared" si="3"/>
        <v>13</v>
      </c>
      <c r="B17" s="56">
        <f t="shared" si="4"/>
        <v>13</v>
      </c>
      <c r="C17" s="54" t="s">
        <v>52</v>
      </c>
      <c r="D17" s="142" t="s">
        <v>59</v>
      </c>
      <c r="E17" s="148">
        <f t="shared" si="0"/>
        <v>223</v>
      </c>
      <c r="F17" s="134">
        <f t="shared" si="1"/>
        <v>270</v>
      </c>
      <c r="G17" s="55">
        <f t="shared" si="2"/>
        <v>278</v>
      </c>
      <c r="H17" s="75">
        <v>8</v>
      </c>
      <c r="I17" s="80">
        <f>LOOKUP(H17,Poängberäkning!$B$6:$B$97,Poängberäkning!$C$6:$C$97)</f>
        <v>46</v>
      </c>
      <c r="J17" s="75">
        <v>14</v>
      </c>
      <c r="K17" s="61">
        <f>LOOKUP(J17,Poängberäkning!$B$6:$B$97,Poängberäkning!$C$6:$C$97)</f>
        <v>37</v>
      </c>
      <c r="L17" s="75">
        <v>12</v>
      </c>
      <c r="M17" s="61">
        <f>LOOKUP(L17,Poängberäkning!$B$6:$B$97,Poängberäkning!$C$6:$C$97)</f>
        <v>39</v>
      </c>
      <c r="N17" s="75">
        <v>11</v>
      </c>
      <c r="O17" s="80">
        <f>LOOKUP(N17,Poängberäkning!$B$6:$B$97,Poängberäkning!$C$6:$C$97)</f>
        <v>40</v>
      </c>
      <c r="P17" s="75">
        <v>43</v>
      </c>
      <c r="Q17" s="61">
        <f>LOOKUP(P17,Poängberäkning!$B$6:$B$97,Poängberäkning!$C$6:$C$97)</f>
        <v>8</v>
      </c>
      <c r="R17" s="75">
        <v>0</v>
      </c>
      <c r="S17" s="61">
        <f>LOOKUP(R17,Poängberäkning!$B$6:$B$97,Poängberäkning!$C$6:$C$97)</f>
        <v>0</v>
      </c>
      <c r="T17" s="76">
        <v>0</v>
      </c>
      <c r="U17" s="66">
        <f>LOOKUP(T17,Poängberäkning!$B$6:$B$97,Poängberäkning!$C$6:$C$97)</f>
        <v>0</v>
      </c>
      <c r="V17" s="76">
        <v>0</v>
      </c>
      <c r="W17" s="66">
        <f>LOOKUP(V17,Poängberäkning!$B$6:$B$97,Poängberäkning!$C$6:$C$97)</f>
        <v>0</v>
      </c>
      <c r="X17" s="76">
        <v>28</v>
      </c>
      <c r="Y17" s="66">
        <f>LOOKUP(X17,Poängberäkning!$B$6:$B$97,Poängberäkning!$C$6:$C$97)</f>
        <v>23</v>
      </c>
      <c r="Z17" s="76">
        <v>18</v>
      </c>
      <c r="AA17" s="81">
        <f>LOOKUP(Z17,Poängberäkning!$B$6:$B$97,Poängberäkning!$C$6:$C$97)</f>
        <v>33</v>
      </c>
      <c r="AB17" s="76">
        <v>27</v>
      </c>
      <c r="AC17" s="66">
        <f>LOOKUP(AB17,Poängberäkning!$B$6:$B$97,Poängberäkning!$C$6:$C$97)</f>
        <v>24</v>
      </c>
      <c r="AD17" s="76">
        <v>23</v>
      </c>
      <c r="AE17" s="81">
        <f>LOOKUP(AD17,Poängberäkning!$B$6:$B$97,Poängberäkning!$C$6:$C$97)</f>
        <v>28</v>
      </c>
      <c r="AF17" s="82">
        <v>0</v>
      </c>
      <c r="AG17" s="83">
        <f>LOOKUP(AF17,Poängberäkning!$B$6:$B$97,Poängberäkning!$C$6:$C$97)</f>
        <v>0</v>
      </c>
      <c r="AH17" s="82">
        <v>0</v>
      </c>
      <c r="AI17" s="71">
        <f>LOOKUP(AH17,Poängberäkning!$B$6:$B$97,Poängberäkning!$C$6:$C$97)</f>
        <v>0</v>
      </c>
      <c r="AJ17" s="78">
        <v>0</v>
      </c>
      <c r="AK17" s="71">
        <f>LOOKUP(AJ17,Poängberäkning!$B$6:$B$97,Poängberäkning!$C$6:$C$97)</f>
        <v>0</v>
      </c>
      <c r="AL17" s="78">
        <v>0</v>
      </c>
      <c r="AM17" s="71">
        <f>LOOKUP(AL17,Poängberäkning!$B$6:$B$97,Poängberäkning!$C$6:$C$97)</f>
        <v>0</v>
      </c>
      <c r="AN17" s="123">
        <f>LARGE(($I17,$K17,$M17,$O17,$Q17,$S17),1)</f>
        <v>46</v>
      </c>
      <c r="AO17" s="124">
        <f>LARGE(($I17,$K17,$M17,$O17,$Q17,$S17),2)</f>
        <v>40</v>
      </c>
      <c r="AP17" s="124">
        <f>LARGE(($U17,$W17,$Y17,$AA17,$AC17,$AE17),1)</f>
        <v>33</v>
      </c>
      <c r="AQ17" s="124">
        <f>LARGE(($U17,$W17,$Y17,$AA17,$AC17,$AE17),2)</f>
        <v>28</v>
      </c>
      <c r="AR17" s="124">
        <f>LARGE(($AG17,$AI17,$AK17,$AM17),1)</f>
        <v>0</v>
      </c>
      <c r="AS17" s="125">
        <f>LARGE(($AG17,$AI17,$AK17,$AM17),2)</f>
        <v>0</v>
      </c>
      <c r="AT17" s="126">
        <f>LARGE(($AX17,$AY17,$AZ17,$BA17,$BB17,$BC17,$BD17,$BE17,$BF17,$BG17),1)</f>
        <v>39</v>
      </c>
      <c r="AU17" s="127">
        <f>LARGE(($AX17,$AY17,$AZ17,$BA17,$BB17,$BC17,$BD17,$BE17,$BF17,$BG17),2)</f>
        <v>37</v>
      </c>
      <c r="AV17" s="74">
        <f>LARGE(($AX17,$AY17,$AZ17,$BA17,$BB17,$BC17,$BD17,$BE17,$BF17,$BG17),3)</f>
        <v>24</v>
      </c>
      <c r="AW17" s="74">
        <f>LARGE(($AX17,$AY17,$AZ17,$BA17,$BB17,$BC17,$BD17,$BE17,$BF17,$BG17),4)</f>
        <v>23</v>
      </c>
      <c r="AX17" s="52">
        <f>LARGE(($I17,$K17,$M17,$O17,$Q17,$S17),3)</f>
        <v>39</v>
      </c>
      <c r="AY17" s="52">
        <f>LARGE(($I17,$K17,$M17,$O17,$Q17,$S17),4)</f>
        <v>37</v>
      </c>
      <c r="AZ17" s="52">
        <f>LARGE(($I17,$K17,$M17,$O17,$Q17,$S17),5)</f>
        <v>8</v>
      </c>
      <c r="BA17" s="52">
        <f>LARGE(($I17,$K17,$M17,$O17,$Q17,$S17),6)</f>
        <v>0</v>
      </c>
      <c r="BB17" s="53">
        <f>LARGE(($U17,$W17,$Y17,$AA17,$AC17,$AE17),3)</f>
        <v>24</v>
      </c>
      <c r="BC17" s="53">
        <f>LARGE(($U17,$W17,$Y17,$AA17,$AC17,$AE17),4)</f>
        <v>23</v>
      </c>
      <c r="BD17" s="53">
        <f>LARGE(($U17,$W17,$Y17,$AA17,$AC17,$AE17),5)</f>
        <v>0</v>
      </c>
      <c r="BE17" s="53">
        <f>LARGE(($U17,$W17,$Y17,$AA17,$AC17,$AE17),6)</f>
        <v>0</v>
      </c>
      <c r="BF17" s="53">
        <f>LARGE(($AG17,$AI17,$AK17,$AM17),3)</f>
        <v>0</v>
      </c>
      <c r="BG17" s="53">
        <f>LARGE(($AG17,$AI17,$AK17,$AM17),4)</f>
        <v>0</v>
      </c>
    </row>
    <row r="18" spans="1:59" ht="16.5" thickBot="1">
      <c r="A18" s="115">
        <f t="shared" si="3"/>
        <v>14</v>
      </c>
      <c r="B18" s="56">
        <f t="shared" si="4"/>
        <v>14</v>
      </c>
      <c r="C18" s="54" t="s">
        <v>65</v>
      </c>
      <c r="D18" s="142" t="s">
        <v>48</v>
      </c>
      <c r="E18" s="148">
        <f aca="true" t="shared" si="5" ref="E18:E51">SUM(AN18:AU18)</f>
        <v>212</v>
      </c>
      <c r="F18" s="134">
        <f aca="true" t="shared" si="6" ref="F18:F51">SUM(AN18:AW18)</f>
        <v>256</v>
      </c>
      <c r="G18" s="55">
        <f aca="true" t="shared" si="7" ref="G18:G51">+I18+K18+M18+O18+Q18+S18+U18+W18+Y18+AA18+AC18+AE18+AG18+AI18+AK18+AM18</f>
        <v>324</v>
      </c>
      <c r="H18" s="75">
        <v>15</v>
      </c>
      <c r="I18" s="80">
        <f>LOOKUP(H18,Poängberäkning!$B$6:$B$97,Poängberäkning!$C$6:$C$97)</f>
        <v>36</v>
      </c>
      <c r="J18" s="75">
        <v>27</v>
      </c>
      <c r="K18" s="61">
        <f>LOOKUP(J18,Poängberäkning!$B$6:$B$97,Poängberäkning!$C$6:$C$97)</f>
        <v>24</v>
      </c>
      <c r="L18" s="75">
        <v>29</v>
      </c>
      <c r="M18" s="61">
        <f>LOOKUP(L18,Poängberäkning!$B$6:$B$97,Poängberäkning!$C$6:$C$97)</f>
        <v>22</v>
      </c>
      <c r="N18" s="75">
        <v>26</v>
      </c>
      <c r="O18" s="80">
        <f>LOOKUP(N18,Poängberäkning!$B$6:$B$97,Poängberäkning!$C$6:$C$97)</f>
        <v>25</v>
      </c>
      <c r="P18" s="75">
        <v>0</v>
      </c>
      <c r="Q18" s="61">
        <f>LOOKUP(P18,Poängberäkning!$B$6:$B$97,Poängberäkning!$C$6:$C$97)</f>
        <v>0</v>
      </c>
      <c r="R18" s="75">
        <v>30</v>
      </c>
      <c r="S18" s="61">
        <f>LOOKUP(R18,Poängberäkning!$B$6:$B$97,Poängberäkning!$C$6:$C$97)</f>
        <v>21</v>
      </c>
      <c r="T18" s="76">
        <v>26</v>
      </c>
      <c r="U18" s="66">
        <f>LOOKUP(T18,Poängberäkning!$B$6:$B$97,Poängberäkning!$C$6:$C$97)</f>
        <v>25</v>
      </c>
      <c r="V18" s="76">
        <v>21</v>
      </c>
      <c r="W18" s="66">
        <f>LOOKUP(V18,Poängberäkning!$B$6:$B$97,Poängberäkning!$C$6:$C$97)</f>
        <v>30</v>
      </c>
      <c r="X18" s="76">
        <v>36</v>
      </c>
      <c r="Y18" s="66">
        <f>LOOKUP(X18,Poängberäkning!$B$6:$B$97,Poängberäkning!$C$6:$C$97)</f>
        <v>15</v>
      </c>
      <c r="Z18" s="76">
        <v>29</v>
      </c>
      <c r="AA18" s="81">
        <f>LOOKUP(Z18,Poängberäkning!$B$6:$B$97,Poängberäkning!$C$6:$C$97)</f>
        <v>22</v>
      </c>
      <c r="AB18" s="76">
        <v>35</v>
      </c>
      <c r="AC18" s="66">
        <f>LOOKUP(AB18,Poängberäkning!$B$6:$B$97,Poängberäkning!$C$6:$C$97)</f>
        <v>16</v>
      </c>
      <c r="AD18" s="76">
        <v>27</v>
      </c>
      <c r="AE18" s="81">
        <f>LOOKUP(AD18,Poängberäkning!$B$6:$B$97,Poängberäkning!$C$6:$C$97)</f>
        <v>24</v>
      </c>
      <c r="AF18" s="82">
        <v>35</v>
      </c>
      <c r="AG18" s="83">
        <f>LOOKUP(AF18,Poängberäkning!$B$6:$B$97,Poängberäkning!$C$6:$C$97)</f>
        <v>16</v>
      </c>
      <c r="AH18" s="82">
        <v>25</v>
      </c>
      <c r="AI18" s="71">
        <f>LOOKUP(AH18,Poängberäkning!$B$6:$B$97,Poängberäkning!$C$6:$C$97)</f>
        <v>26</v>
      </c>
      <c r="AJ18" s="78">
        <v>29</v>
      </c>
      <c r="AK18" s="71">
        <f>LOOKUP(AJ18,Poängberäkning!$B$6:$B$97,Poängberäkning!$C$6:$C$97)</f>
        <v>22</v>
      </c>
      <c r="AL18" s="78">
        <v>0</v>
      </c>
      <c r="AM18" s="71">
        <f>LOOKUP(AL18,Poängberäkning!$B$6:$B$97,Poängberäkning!$C$6:$C$97)</f>
        <v>0</v>
      </c>
      <c r="AN18" s="123">
        <f>LARGE(($I18,$K18,$M18,$O18,$Q18,$S18),1)</f>
        <v>36</v>
      </c>
      <c r="AO18" s="124">
        <f>LARGE(($I18,$K18,$M18,$O18,$Q18,$S18),2)</f>
        <v>25</v>
      </c>
      <c r="AP18" s="124">
        <f>LARGE(($U18,$W18,$Y18,$AA18,$AC18,$AE18),1)</f>
        <v>30</v>
      </c>
      <c r="AQ18" s="124">
        <f>LARGE(($U18,$W18,$Y18,$AA18,$AC18,$AE18),2)</f>
        <v>25</v>
      </c>
      <c r="AR18" s="124">
        <f>LARGE(($AG18,$AI18,$AK18,$AM18),1)</f>
        <v>26</v>
      </c>
      <c r="AS18" s="125">
        <f>LARGE(($AG18,$AI18,$AK18,$AM18),2)</f>
        <v>22</v>
      </c>
      <c r="AT18" s="126">
        <f>LARGE(($AX18,$AY18,$AZ18,$BA18,$BB18,$BC18,$BD18,$BE18,$BF18,$BG18),1)</f>
        <v>24</v>
      </c>
      <c r="AU18" s="127">
        <f>LARGE(($AX18,$AY18,$AZ18,$BA18,$BB18,$BC18,$BD18,$BE18,$BF18,$BG18),2)</f>
        <v>24</v>
      </c>
      <c r="AV18" s="74">
        <f>LARGE(($AX18,$AY18,$AZ18,$BA18,$BB18,$BC18,$BD18,$BE18,$BF18,$BG18),3)</f>
        <v>22</v>
      </c>
      <c r="AW18" s="74">
        <f>LARGE(($AX18,$AY18,$AZ18,$BA18,$BB18,$BC18,$BD18,$BE18,$BF18,$BG18),4)</f>
        <v>22</v>
      </c>
      <c r="AX18" s="52">
        <f>LARGE(($I18,$K18,$M18,$O18,$Q18,$S18),3)</f>
        <v>24</v>
      </c>
      <c r="AY18" s="52">
        <f>LARGE(($I18,$K18,$M18,$O18,$Q18,$S18),4)</f>
        <v>22</v>
      </c>
      <c r="AZ18" s="52">
        <f>LARGE(($I18,$K18,$M18,$O18,$Q18,$S18),5)</f>
        <v>21</v>
      </c>
      <c r="BA18" s="52">
        <f>LARGE(($I18,$K18,$M18,$O18,$Q18,$S18),6)</f>
        <v>0</v>
      </c>
      <c r="BB18" s="53">
        <f>LARGE(($U18,$W18,$Y18,$AA18,$AC18,$AE18),3)</f>
        <v>24</v>
      </c>
      <c r="BC18" s="53">
        <f>LARGE(($U18,$W18,$Y18,$AA18,$AC18,$AE18),4)</f>
        <v>22</v>
      </c>
      <c r="BD18" s="53">
        <f>LARGE(($U18,$W18,$Y18,$AA18,$AC18,$AE18),5)</f>
        <v>16</v>
      </c>
      <c r="BE18" s="53">
        <f>LARGE(($U18,$W18,$Y18,$AA18,$AC18,$AE18),6)</f>
        <v>15</v>
      </c>
      <c r="BF18" s="53">
        <f>LARGE(($AG18,$AI18,$AK18,$AM18),3)</f>
        <v>16</v>
      </c>
      <c r="BG18" s="53">
        <f>LARGE(($AG18,$AI18,$AK18,$AM18),4)</f>
        <v>0</v>
      </c>
    </row>
    <row r="19" spans="1:59" ht="16.5" thickBot="1">
      <c r="A19" s="115">
        <f t="shared" si="3"/>
        <v>15</v>
      </c>
      <c r="B19" s="56">
        <f t="shared" si="4"/>
        <v>15</v>
      </c>
      <c r="C19" s="54" t="s">
        <v>63</v>
      </c>
      <c r="D19" s="142" t="s">
        <v>64</v>
      </c>
      <c r="E19" s="148">
        <f t="shared" si="5"/>
        <v>209</v>
      </c>
      <c r="F19" s="134">
        <f t="shared" si="6"/>
        <v>260</v>
      </c>
      <c r="G19" s="55">
        <f t="shared" si="7"/>
        <v>353</v>
      </c>
      <c r="H19" s="75">
        <v>18</v>
      </c>
      <c r="I19" s="80">
        <f>LOOKUP(H19,Poängberäkning!$B$6:$B$97,Poängberäkning!$C$6:$C$97)</f>
        <v>33</v>
      </c>
      <c r="J19" s="75">
        <v>24</v>
      </c>
      <c r="K19" s="61">
        <f>LOOKUP(J19,Poängberäkning!$B$6:$B$97,Poängberäkning!$C$6:$C$97)</f>
        <v>27</v>
      </c>
      <c r="L19" s="75">
        <v>24</v>
      </c>
      <c r="M19" s="61">
        <f>LOOKUP(L19,Poängberäkning!$B$6:$B$97,Poängberäkning!$C$6:$C$97)</f>
        <v>27</v>
      </c>
      <c r="N19" s="75">
        <v>21</v>
      </c>
      <c r="O19" s="80">
        <f>LOOKUP(N19,Poängberäkning!$B$6:$B$97,Poängberäkning!$C$6:$C$97)</f>
        <v>30</v>
      </c>
      <c r="P19" s="75">
        <v>20</v>
      </c>
      <c r="Q19" s="61">
        <f>LOOKUP(P19,Poängberäkning!$B$6:$B$97,Poängberäkning!$C$6:$C$97)</f>
        <v>31</v>
      </c>
      <c r="R19" s="75">
        <v>27</v>
      </c>
      <c r="S19" s="61">
        <f>LOOKUP(R19,Poängberäkning!$B$6:$B$97,Poängberäkning!$C$6:$C$97)</f>
        <v>24</v>
      </c>
      <c r="T19" s="76">
        <v>32</v>
      </c>
      <c r="U19" s="66">
        <f>LOOKUP(T19,Poängberäkning!$B$6:$B$97,Poängberäkning!$C$6:$C$97)</f>
        <v>19</v>
      </c>
      <c r="V19" s="76">
        <v>29</v>
      </c>
      <c r="W19" s="66">
        <f>LOOKUP(V19,Poängberäkning!$B$6:$B$97,Poängberäkning!$C$6:$C$97)</f>
        <v>22</v>
      </c>
      <c r="X19" s="76">
        <v>33</v>
      </c>
      <c r="Y19" s="66">
        <f>LOOKUP(X19,Poängberäkning!$B$6:$B$97,Poängberäkning!$C$6:$C$97)</f>
        <v>18</v>
      </c>
      <c r="Z19" s="76">
        <v>30</v>
      </c>
      <c r="AA19" s="81">
        <f>LOOKUP(Z19,Poängberäkning!$B$6:$B$97,Poängberäkning!$C$6:$C$97)</f>
        <v>21</v>
      </c>
      <c r="AB19" s="76">
        <v>28</v>
      </c>
      <c r="AC19" s="66">
        <f>LOOKUP(AB19,Poängberäkning!$B$6:$B$97,Poängberäkning!$C$6:$C$97)</f>
        <v>23</v>
      </c>
      <c r="AD19" s="76">
        <v>31</v>
      </c>
      <c r="AE19" s="81">
        <f>LOOKUP(AD19,Poängberäkning!$B$6:$B$97,Poängberäkning!$C$6:$C$97)</f>
        <v>20</v>
      </c>
      <c r="AF19" s="82">
        <v>36</v>
      </c>
      <c r="AG19" s="83">
        <f>LOOKUP(AF19,Poängberäkning!$B$6:$B$97,Poängberäkning!$C$6:$C$97)</f>
        <v>15</v>
      </c>
      <c r="AH19" s="82">
        <v>0</v>
      </c>
      <c r="AI19" s="71">
        <f>LOOKUP(AH19,Poängberäkning!$B$6:$B$97,Poängberäkning!$C$6:$C$97)</f>
        <v>0</v>
      </c>
      <c r="AJ19" s="78">
        <v>28</v>
      </c>
      <c r="AK19" s="71">
        <f>LOOKUP(AJ19,Poängberäkning!$B$6:$B$97,Poängberäkning!$C$6:$C$97)</f>
        <v>23</v>
      </c>
      <c r="AL19" s="78">
        <v>31</v>
      </c>
      <c r="AM19" s="71">
        <f>LOOKUP(AL19,Poängberäkning!$B$6:$B$97,Poängberäkning!$C$6:$C$97)</f>
        <v>20</v>
      </c>
      <c r="AN19" s="123">
        <f>LARGE(($I19,$K19,$M19,$O19,$Q19,$S19),1)</f>
        <v>33</v>
      </c>
      <c r="AO19" s="124">
        <f>LARGE(($I19,$K19,$M19,$O19,$Q19,$S19),2)</f>
        <v>31</v>
      </c>
      <c r="AP19" s="124">
        <f>LARGE(($U19,$W19,$Y19,$AA19,$AC19,$AE19),1)</f>
        <v>23</v>
      </c>
      <c r="AQ19" s="124">
        <f>LARGE(($U19,$W19,$Y19,$AA19,$AC19,$AE19),2)</f>
        <v>22</v>
      </c>
      <c r="AR19" s="124">
        <f>LARGE(($AG19,$AI19,$AK19,$AM19),1)</f>
        <v>23</v>
      </c>
      <c r="AS19" s="125">
        <f>LARGE(($AG19,$AI19,$AK19,$AM19),2)</f>
        <v>20</v>
      </c>
      <c r="AT19" s="126">
        <f>LARGE(($AX19,$AY19,$AZ19,$BA19,$BB19,$BC19,$BD19,$BE19,$BF19,$BG19),1)</f>
        <v>30</v>
      </c>
      <c r="AU19" s="127">
        <f>LARGE(($AX19,$AY19,$AZ19,$BA19,$BB19,$BC19,$BD19,$BE19,$BF19,$BG19),2)</f>
        <v>27</v>
      </c>
      <c r="AV19" s="74">
        <f>LARGE(($AX19,$AY19,$AZ19,$BA19,$BB19,$BC19,$BD19,$BE19,$BF19,$BG19),3)</f>
        <v>27</v>
      </c>
      <c r="AW19" s="74">
        <f>LARGE(($AX19,$AY19,$AZ19,$BA19,$BB19,$BC19,$BD19,$BE19,$BF19,$BG19),4)</f>
        <v>24</v>
      </c>
      <c r="AX19" s="52">
        <f>LARGE(($I19,$K19,$M19,$O19,$Q19,$S19),3)</f>
        <v>30</v>
      </c>
      <c r="AY19" s="52">
        <f>LARGE(($I19,$K19,$M19,$O19,$Q19,$S19),4)</f>
        <v>27</v>
      </c>
      <c r="AZ19" s="52">
        <f>LARGE(($I19,$K19,$M19,$O19,$Q19,$S19),5)</f>
        <v>27</v>
      </c>
      <c r="BA19" s="52">
        <f>LARGE(($I19,$K19,$M19,$O19,$Q19,$S19),6)</f>
        <v>24</v>
      </c>
      <c r="BB19" s="53">
        <f>LARGE(($U19,$W19,$Y19,$AA19,$AC19,$AE19),3)</f>
        <v>21</v>
      </c>
      <c r="BC19" s="53">
        <f>LARGE(($U19,$W19,$Y19,$AA19,$AC19,$AE19),4)</f>
        <v>20</v>
      </c>
      <c r="BD19" s="53">
        <f>LARGE(($U19,$W19,$Y19,$AA19,$AC19,$AE19),5)</f>
        <v>19</v>
      </c>
      <c r="BE19" s="53">
        <f>LARGE(($U19,$W19,$Y19,$AA19,$AC19,$AE19),6)</f>
        <v>18</v>
      </c>
      <c r="BF19" s="53">
        <f>LARGE(($AG19,$AI19,$AK19,$AM19),3)</f>
        <v>15</v>
      </c>
      <c r="BG19" s="53">
        <f>LARGE(($AG19,$AI19,$AK19,$AM19),4)</f>
        <v>0</v>
      </c>
    </row>
    <row r="20" spans="1:59" ht="16.5" thickBot="1">
      <c r="A20" s="115">
        <f t="shared" si="3"/>
        <v>16</v>
      </c>
      <c r="B20" s="56">
        <f t="shared" si="4"/>
        <v>16</v>
      </c>
      <c r="C20" s="54" t="s">
        <v>85</v>
      </c>
      <c r="D20" s="142" t="s">
        <v>55</v>
      </c>
      <c r="E20" s="148">
        <f t="shared" si="5"/>
        <v>209</v>
      </c>
      <c r="F20" s="134">
        <f t="shared" si="6"/>
        <v>251</v>
      </c>
      <c r="G20" s="55">
        <f t="shared" si="7"/>
        <v>269</v>
      </c>
      <c r="H20" s="75">
        <v>0</v>
      </c>
      <c r="I20" s="80">
        <f>LOOKUP(H20,Poängberäkning!$B$6:$B$97,Poängberäkning!$C$6:$C$97)</f>
        <v>0</v>
      </c>
      <c r="J20" s="75">
        <v>33</v>
      </c>
      <c r="K20" s="61">
        <f>LOOKUP(J20,Poängberäkning!$B$6:$B$97,Poängberäkning!$C$6:$C$97)</f>
        <v>18</v>
      </c>
      <c r="L20" s="75">
        <v>28</v>
      </c>
      <c r="M20" s="61">
        <f>LOOKUP(L20,Poängberäkning!$B$6:$B$97,Poängberäkning!$C$6:$C$97)</f>
        <v>23</v>
      </c>
      <c r="N20" s="75">
        <v>27</v>
      </c>
      <c r="O20" s="80">
        <f>LOOKUP(N20,Poängberäkning!$B$6:$B$97,Poängberäkning!$C$6:$C$97)</f>
        <v>24</v>
      </c>
      <c r="P20" s="75">
        <v>0</v>
      </c>
      <c r="Q20" s="61">
        <f>LOOKUP(P20,Poängberäkning!$B$6:$B$97,Poängberäkning!$C$6:$C$97)</f>
        <v>0</v>
      </c>
      <c r="R20" s="75">
        <v>0</v>
      </c>
      <c r="S20" s="61">
        <f>LOOKUP(R20,Poängberäkning!$B$6:$B$97,Poängberäkning!$C$6:$C$97)</f>
        <v>0</v>
      </c>
      <c r="T20" s="76">
        <v>25</v>
      </c>
      <c r="U20" s="66">
        <f>LOOKUP(T20,Poängberäkning!$B$6:$B$97,Poängberäkning!$C$6:$C$97)</f>
        <v>26</v>
      </c>
      <c r="V20" s="76">
        <v>27</v>
      </c>
      <c r="W20" s="66">
        <f>LOOKUP(V20,Poängberäkning!$B$6:$B$97,Poängberäkning!$C$6:$C$97)</f>
        <v>24</v>
      </c>
      <c r="X20" s="76">
        <v>19</v>
      </c>
      <c r="Y20" s="66">
        <f>LOOKUP(X20,Poängberäkning!$B$6:$B$97,Poängberäkning!$C$6:$C$97)</f>
        <v>32</v>
      </c>
      <c r="Z20" s="76">
        <v>27</v>
      </c>
      <c r="AA20" s="81">
        <f>LOOKUP(Z20,Poängberäkning!$B$6:$B$97,Poängberäkning!$C$6:$C$97)</f>
        <v>24</v>
      </c>
      <c r="AB20" s="76">
        <v>0</v>
      </c>
      <c r="AC20" s="66">
        <f>LOOKUP(AB20,Poängberäkning!$B$6:$B$97,Poängberäkning!$C$6:$C$97)</f>
        <v>0</v>
      </c>
      <c r="AD20" s="76">
        <v>0</v>
      </c>
      <c r="AE20" s="81">
        <f>LOOKUP(AD20,Poängberäkning!$B$6:$B$97,Poängberäkning!$C$6:$C$97)</f>
        <v>0</v>
      </c>
      <c r="AF20" s="82">
        <v>30</v>
      </c>
      <c r="AG20" s="83">
        <f>LOOKUP(AF20,Poängberäkning!$B$6:$B$97,Poängberäkning!$C$6:$C$97)</f>
        <v>21</v>
      </c>
      <c r="AH20" s="78">
        <v>30</v>
      </c>
      <c r="AI20" s="71">
        <f>LOOKUP(AH20,Poängberäkning!$B$6:$B$97,Poängberäkning!$C$6:$C$97)</f>
        <v>21</v>
      </c>
      <c r="AJ20" s="78">
        <v>24</v>
      </c>
      <c r="AK20" s="71">
        <f>LOOKUP(AJ20,Poängberäkning!$B$6:$B$97,Poängberäkning!$C$6:$C$97)</f>
        <v>27</v>
      </c>
      <c r="AL20" s="78">
        <v>22</v>
      </c>
      <c r="AM20" s="71">
        <f>LOOKUP(AL20,Poängberäkning!$B$6:$B$97,Poängberäkning!$C$6:$C$97)</f>
        <v>29</v>
      </c>
      <c r="AN20" s="123">
        <f>LARGE(($I20,$K20,$M20,$O20,$Q20,$S20),1)</f>
        <v>24</v>
      </c>
      <c r="AO20" s="124">
        <f>LARGE(($I20,$K20,$M20,$O20,$Q20,$S20),2)</f>
        <v>23</v>
      </c>
      <c r="AP20" s="124">
        <f>LARGE(($U20,$W20,$Y20,$AA20,$AC20,$AE20),1)</f>
        <v>32</v>
      </c>
      <c r="AQ20" s="124">
        <f>LARGE(($U20,$W20,$Y20,$AA20,$AC20,$AE20),2)</f>
        <v>26</v>
      </c>
      <c r="AR20" s="124">
        <f>LARGE(($AG20,$AI20,$AK20,$AM20),1)</f>
        <v>29</v>
      </c>
      <c r="AS20" s="125">
        <f>LARGE(($AG20,$AI20,$AK20,$AM20),2)</f>
        <v>27</v>
      </c>
      <c r="AT20" s="126">
        <f>LARGE(($AX20,$AY20,$AZ20,$BA20,$BB20,$BC20,$BD20,$BE20,$BF20,$BG20),1)</f>
        <v>24</v>
      </c>
      <c r="AU20" s="127">
        <f>LARGE(($AX20,$AY20,$AZ20,$BA20,$BB20,$BC20,$BD20,$BE20,$BF20,$BG20),2)</f>
        <v>24</v>
      </c>
      <c r="AV20" s="74">
        <f>LARGE(($AX20,$AY20,$AZ20,$BA20,$BB20,$BC20,$BD20,$BE20,$BF20,$BG20),3)</f>
        <v>21</v>
      </c>
      <c r="AW20" s="74">
        <f>LARGE(($AX20,$AY20,$AZ20,$BA20,$BB20,$BC20,$BD20,$BE20,$BF20,$BG20),4)</f>
        <v>21</v>
      </c>
      <c r="AX20" s="52">
        <f>LARGE(($I20,$K20,$M20,$O20,$Q20,$S20),3)</f>
        <v>18</v>
      </c>
      <c r="AY20" s="52">
        <f>LARGE(($I20,$K20,$M20,$O20,$Q20,$S20),4)</f>
        <v>0</v>
      </c>
      <c r="AZ20" s="52">
        <f>LARGE(($I20,$K20,$M20,$O20,$Q20,$S20),5)</f>
        <v>0</v>
      </c>
      <c r="BA20" s="52">
        <f>LARGE(($I20,$K20,$M20,$O20,$Q20,$S20),6)</f>
        <v>0</v>
      </c>
      <c r="BB20" s="53">
        <f>LARGE(($U20,$W20,$Y20,$AA20,$AC20,$AE20),3)</f>
        <v>24</v>
      </c>
      <c r="BC20" s="53">
        <f>LARGE(($U20,$W20,$Y20,$AA20,$AC20,$AE20),4)</f>
        <v>24</v>
      </c>
      <c r="BD20" s="53">
        <f>LARGE(($U20,$W20,$Y20,$AA20,$AC20,$AE20),5)</f>
        <v>0</v>
      </c>
      <c r="BE20" s="53">
        <f>LARGE(($U20,$W20,$Y20,$AA20,$AC20,$AE20),6)</f>
        <v>0</v>
      </c>
      <c r="BF20" s="53">
        <f>LARGE(($AG20,$AI20,$AK20,$AM20),3)</f>
        <v>21</v>
      </c>
      <c r="BG20" s="53">
        <f>LARGE(($AG20,$AI20,$AK20,$AM20),4)</f>
        <v>21</v>
      </c>
    </row>
    <row r="21" spans="1:59" ht="16.5" thickBot="1">
      <c r="A21" s="115">
        <f t="shared" si="3"/>
        <v>17</v>
      </c>
      <c r="B21" s="56">
        <f t="shared" si="4"/>
        <v>17</v>
      </c>
      <c r="C21" s="54" t="s">
        <v>67</v>
      </c>
      <c r="D21" s="142" t="s">
        <v>54</v>
      </c>
      <c r="E21" s="148">
        <f t="shared" si="5"/>
        <v>191</v>
      </c>
      <c r="F21" s="134">
        <f t="shared" si="6"/>
        <v>231</v>
      </c>
      <c r="G21" s="55">
        <f t="shared" si="7"/>
        <v>311</v>
      </c>
      <c r="H21" s="75">
        <v>19</v>
      </c>
      <c r="I21" s="80">
        <f>LOOKUP(H21,Poängberäkning!$B$6:$B$97,Poängberäkning!$C$6:$C$97)</f>
        <v>32</v>
      </c>
      <c r="J21" s="75">
        <v>29</v>
      </c>
      <c r="K21" s="61">
        <f>LOOKUP(J21,Poängberäkning!$B$6:$B$97,Poängberäkning!$C$6:$C$97)</f>
        <v>22</v>
      </c>
      <c r="L21" s="75">
        <v>31</v>
      </c>
      <c r="M21" s="61">
        <f>LOOKUP(L21,Poängberäkning!$B$6:$B$97,Poängberäkning!$C$6:$C$97)</f>
        <v>20</v>
      </c>
      <c r="N21" s="75">
        <v>0</v>
      </c>
      <c r="O21" s="80">
        <f>LOOKUP(N21,Poängberäkning!$B$6:$B$97,Poängberäkning!$C$6:$C$97)</f>
        <v>0</v>
      </c>
      <c r="P21" s="75">
        <v>24</v>
      </c>
      <c r="Q21" s="61">
        <f>LOOKUP(P21,Poängberäkning!$B$6:$B$97,Poängberäkning!$C$6:$C$97)</f>
        <v>27</v>
      </c>
      <c r="R21" s="75">
        <v>36</v>
      </c>
      <c r="S21" s="61">
        <f>LOOKUP(R21,Poängberäkning!$B$6:$B$97,Poängberäkning!$C$6:$C$97)</f>
        <v>15</v>
      </c>
      <c r="T21" s="76">
        <v>35</v>
      </c>
      <c r="U21" s="66">
        <f>LOOKUP(T21,Poängberäkning!$B$6:$B$97,Poängberäkning!$C$6:$C$97)</f>
        <v>16</v>
      </c>
      <c r="V21" s="76">
        <v>31</v>
      </c>
      <c r="W21" s="66">
        <f>LOOKUP(V21,Poängberäkning!$B$6:$B$97,Poängberäkning!$C$6:$C$97)</f>
        <v>20</v>
      </c>
      <c r="X21" s="76">
        <v>35</v>
      </c>
      <c r="Y21" s="66">
        <f>LOOKUP(X21,Poängberäkning!$B$6:$B$97,Poängberäkning!$C$6:$C$97)</f>
        <v>16</v>
      </c>
      <c r="Z21" s="76">
        <v>36</v>
      </c>
      <c r="AA21" s="81">
        <f>LOOKUP(Z21,Poängberäkning!$B$6:$B$97,Poängberäkning!$C$6:$C$97)</f>
        <v>15</v>
      </c>
      <c r="AB21" s="76">
        <v>33</v>
      </c>
      <c r="AC21" s="66">
        <f>LOOKUP(AB21,Poängberäkning!$B$6:$B$97,Poängberäkning!$C$6:$C$97)</f>
        <v>18</v>
      </c>
      <c r="AD21" s="76">
        <v>28</v>
      </c>
      <c r="AE21" s="81">
        <f>LOOKUP(AD21,Poängberäkning!$B$6:$B$97,Poängberäkning!$C$6:$C$97)</f>
        <v>23</v>
      </c>
      <c r="AF21" s="82">
        <v>28</v>
      </c>
      <c r="AG21" s="83">
        <f>LOOKUP(AF21,Poängberäkning!$B$6:$B$97,Poängberäkning!$C$6:$C$97)</f>
        <v>23</v>
      </c>
      <c r="AH21" s="82">
        <v>29</v>
      </c>
      <c r="AI21" s="71">
        <f>LOOKUP(AH21,Poängberäkning!$B$6:$B$97,Poängberäkning!$C$6:$C$97)</f>
        <v>22</v>
      </c>
      <c r="AJ21" s="78">
        <v>31</v>
      </c>
      <c r="AK21" s="71">
        <f>LOOKUP(AJ21,Poängberäkning!$B$6:$B$97,Poängberäkning!$C$6:$C$97)</f>
        <v>20</v>
      </c>
      <c r="AL21" s="78">
        <v>29</v>
      </c>
      <c r="AM21" s="71">
        <f>LOOKUP(AL21,Poängberäkning!$B$6:$B$97,Poängberäkning!$C$6:$C$97)</f>
        <v>22</v>
      </c>
      <c r="AN21" s="123">
        <f>LARGE(($I21,$K21,$M21,$O21,$Q21,$S21),1)</f>
        <v>32</v>
      </c>
      <c r="AO21" s="124">
        <f>LARGE(($I21,$K21,$M21,$O21,$Q21,$S21),2)</f>
        <v>27</v>
      </c>
      <c r="AP21" s="124">
        <f>LARGE(($U21,$W21,$Y21,$AA21,$AC21,$AE21),1)</f>
        <v>23</v>
      </c>
      <c r="AQ21" s="124">
        <f>LARGE(($U21,$W21,$Y21,$AA21,$AC21,$AE21),2)</f>
        <v>20</v>
      </c>
      <c r="AR21" s="124">
        <f>LARGE(($AG21,$AI21,$AK21,$AM21),1)</f>
        <v>23</v>
      </c>
      <c r="AS21" s="125">
        <f>LARGE(($AG21,$AI21,$AK21,$AM21),2)</f>
        <v>22</v>
      </c>
      <c r="AT21" s="126">
        <f>LARGE(($AX21,$AY21,$AZ21,$BA21,$BB21,$BC21,$BD21,$BE21,$BF21,$BG21),1)</f>
        <v>22</v>
      </c>
      <c r="AU21" s="127">
        <f>LARGE(($AX21,$AY21,$AZ21,$BA21,$BB21,$BC21,$BD21,$BE21,$BF21,$BG21),2)</f>
        <v>22</v>
      </c>
      <c r="AV21" s="74">
        <f>LARGE(($AX21,$AY21,$AZ21,$BA21,$BB21,$BC21,$BD21,$BE21,$BF21,$BG21),3)</f>
        <v>20</v>
      </c>
      <c r="AW21" s="74">
        <f>LARGE(($AX21,$AY21,$AZ21,$BA21,$BB21,$BC21,$BD21,$BE21,$BF21,$BG21),4)</f>
        <v>20</v>
      </c>
      <c r="AX21" s="52">
        <f>LARGE(($I21,$K21,$M21,$O21,$Q21,$S21),3)</f>
        <v>22</v>
      </c>
      <c r="AY21" s="52">
        <f>LARGE(($I21,$K21,$M21,$O21,$Q21,$S21),4)</f>
        <v>20</v>
      </c>
      <c r="AZ21" s="52">
        <f>LARGE(($I21,$K21,$M21,$O21,$Q21,$S21),5)</f>
        <v>15</v>
      </c>
      <c r="BA21" s="52">
        <f>LARGE(($I21,$K21,$M21,$O21,$Q21,$S21),6)</f>
        <v>0</v>
      </c>
      <c r="BB21" s="53">
        <f>LARGE(($U21,$W21,$Y21,$AA21,$AC21,$AE21),3)</f>
        <v>18</v>
      </c>
      <c r="BC21" s="53">
        <f>LARGE(($U21,$W21,$Y21,$AA21,$AC21,$AE21),4)</f>
        <v>16</v>
      </c>
      <c r="BD21" s="53">
        <f>LARGE(($U21,$W21,$Y21,$AA21,$AC21,$AE21),5)</f>
        <v>16</v>
      </c>
      <c r="BE21" s="53">
        <f>LARGE(($U21,$W21,$Y21,$AA21,$AC21,$AE21),6)</f>
        <v>15</v>
      </c>
      <c r="BF21" s="53">
        <f>LARGE(($AG21,$AI21,$AK21,$AM21),3)</f>
        <v>22</v>
      </c>
      <c r="BG21" s="53">
        <f>LARGE(($AG21,$AI21,$AK21,$AM21),4)</f>
        <v>20</v>
      </c>
    </row>
    <row r="22" spans="1:59" ht="16.5" thickBot="1">
      <c r="A22" s="115">
        <f t="shared" si="3"/>
        <v>18</v>
      </c>
      <c r="B22" s="56">
        <f t="shared" si="4"/>
        <v>18</v>
      </c>
      <c r="C22" s="54" t="s">
        <v>71</v>
      </c>
      <c r="D22" s="142" t="s">
        <v>54</v>
      </c>
      <c r="E22" s="148">
        <f t="shared" si="5"/>
        <v>184</v>
      </c>
      <c r="F22" s="134">
        <f t="shared" si="6"/>
        <v>214</v>
      </c>
      <c r="G22" s="55">
        <f t="shared" si="7"/>
        <v>277</v>
      </c>
      <c r="H22" s="75">
        <v>22</v>
      </c>
      <c r="I22" s="80">
        <f>LOOKUP(H22,Poängberäkning!$B$6:$B$97,Poängberäkning!$C$6:$C$97)</f>
        <v>29</v>
      </c>
      <c r="J22" s="75">
        <v>34</v>
      </c>
      <c r="K22" s="61">
        <f>LOOKUP(J22,Poängberäkning!$B$6:$B$97,Poängberäkning!$C$6:$C$97)</f>
        <v>17</v>
      </c>
      <c r="L22" s="75">
        <v>35</v>
      </c>
      <c r="M22" s="61">
        <f>LOOKUP(L22,Poängberäkning!$B$6:$B$97,Poängberäkning!$C$6:$C$97)</f>
        <v>16</v>
      </c>
      <c r="N22" s="75">
        <v>31</v>
      </c>
      <c r="O22" s="80">
        <f>LOOKUP(N22,Poängberäkning!$B$6:$B$97,Poängberäkning!$C$6:$C$97)</f>
        <v>20</v>
      </c>
      <c r="P22" s="75">
        <v>23</v>
      </c>
      <c r="Q22" s="61">
        <f>LOOKUP(P22,Poängberäkning!$B$6:$B$97,Poängberäkning!$C$6:$C$97)</f>
        <v>28</v>
      </c>
      <c r="R22" s="75">
        <v>40</v>
      </c>
      <c r="S22" s="61">
        <f>LOOKUP(R22,Poängberäkning!$B$6:$B$97,Poängberäkning!$C$6:$C$97)</f>
        <v>11</v>
      </c>
      <c r="T22" s="76">
        <v>31</v>
      </c>
      <c r="U22" s="66">
        <f>LOOKUP(T22,Poängberäkning!$B$6:$B$97,Poängberäkning!$C$6:$C$97)</f>
        <v>20</v>
      </c>
      <c r="V22" s="76">
        <v>0</v>
      </c>
      <c r="W22" s="66">
        <f>LOOKUP(V22,Poängberäkning!$B$6:$B$97,Poängberäkning!$C$6:$C$97)</f>
        <v>0</v>
      </c>
      <c r="X22" s="76">
        <v>37</v>
      </c>
      <c r="Y22" s="66">
        <f>LOOKUP(X22,Poängberäkning!$B$6:$B$97,Poängberäkning!$C$6:$C$97)</f>
        <v>14</v>
      </c>
      <c r="Z22" s="76">
        <v>32</v>
      </c>
      <c r="AA22" s="81">
        <f>LOOKUP(Z22,Poängberäkning!$B$6:$B$97,Poängberäkning!$C$6:$C$97)</f>
        <v>19</v>
      </c>
      <c r="AB22" s="76">
        <v>38</v>
      </c>
      <c r="AC22" s="66">
        <f>LOOKUP(AB22,Poängberäkning!$B$6:$B$97,Poängberäkning!$C$6:$C$97)</f>
        <v>13</v>
      </c>
      <c r="AD22" s="76">
        <v>37</v>
      </c>
      <c r="AE22" s="81">
        <f>LOOKUP(AD22,Poängberäkning!$B$6:$B$97,Poängberäkning!$C$6:$C$97)</f>
        <v>14</v>
      </c>
      <c r="AF22" s="82">
        <v>40</v>
      </c>
      <c r="AG22" s="83">
        <f>LOOKUP(AF22,Poängberäkning!$B$6:$B$97,Poängberäkning!$C$6:$C$97)</f>
        <v>11</v>
      </c>
      <c r="AH22" s="82">
        <v>37</v>
      </c>
      <c r="AI22" s="71">
        <f>LOOKUP(AH22,Poängberäkning!$B$6:$B$97,Poängberäkning!$C$6:$C$97)</f>
        <v>14</v>
      </c>
      <c r="AJ22" s="78">
        <v>25</v>
      </c>
      <c r="AK22" s="71">
        <f>LOOKUP(AJ22,Poängberäkning!$B$6:$B$97,Poängberäkning!$C$6:$C$97)</f>
        <v>26</v>
      </c>
      <c r="AL22" s="78">
        <v>26</v>
      </c>
      <c r="AM22" s="71">
        <f>LOOKUP(AL22,Poängberäkning!$B$6:$B$97,Poängberäkning!$C$6:$C$97)</f>
        <v>25</v>
      </c>
      <c r="AN22" s="123">
        <f>LARGE(($I22,$K22,$M22,$O22,$Q22,$S22),1)</f>
        <v>29</v>
      </c>
      <c r="AO22" s="124">
        <f>LARGE(($I22,$K22,$M22,$O22,$Q22,$S22),2)</f>
        <v>28</v>
      </c>
      <c r="AP22" s="124">
        <f>LARGE(($U22,$W22,$Y22,$AA22,$AC22,$AE22),1)</f>
        <v>20</v>
      </c>
      <c r="AQ22" s="124">
        <f>LARGE(($U22,$W22,$Y22,$AA22,$AC22,$AE22),2)</f>
        <v>19</v>
      </c>
      <c r="AR22" s="124">
        <f>LARGE(($AG22,$AI22,$AK22,$AM22),1)</f>
        <v>26</v>
      </c>
      <c r="AS22" s="125">
        <f>LARGE(($AG22,$AI22,$AK22,$AM22),2)</f>
        <v>25</v>
      </c>
      <c r="AT22" s="126">
        <f>LARGE(($AX22,$AY22,$AZ22,$BA22,$BB22,$BC22,$BD22,$BE22,$BF22,$BG22),1)</f>
        <v>20</v>
      </c>
      <c r="AU22" s="127">
        <f>LARGE(($AX22,$AY22,$AZ22,$BA22,$BB22,$BC22,$BD22,$BE22,$BF22,$BG22),2)</f>
        <v>17</v>
      </c>
      <c r="AV22" s="74">
        <f>LARGE(($AX22,$AY22,$AZ22,$BA22,$BB22,$BC22,$BD22,$BE22,$BF22,$BG22),3)</f>
        <v>16</v>
      </c>
      <c r="AW22" s="74">
        <f>LARGE(($AX22,$AY22,$AZ22,$BA22,$BB22,$BC22,$BD22,$BE22,$BF22,$BG22),4)</f>
        <v>14</v>
      </c>
      <c r="AX22" s="52">
        <f>LARGE(($I22,$K22,$M22,$O22,$Q22,$S22),3)</f>
        <v>20</v>
      </c>
      <c r="AY22" s="52">
        <f>LARGE(($I22,$K22,$M22,$O22,$Q22,$S22),4)</f>
        <v>17</v>
      </c>
      <c r="AZ22" s="52">
        <f>LARGE(($I22,$K22,$M22,$O22,$Q22,$S22),5)</f>
        <v>16</v>
      </c>
      <c r="BA22" s="52">
        <f>LARGE(($I22,$K22,$M22,$O22,$Q22,$S22),6)</f>
        <v>11</v>
      </c>
      <c r="BB22" s="53">
        <f>LARGE(($U22,$W22,$Y22,$AA22,$AC22,$AE22),3)</f>
        <v>14</v>
      </c>
      <c r="BC22" s="53">
        <f>LARGE(($U22,$W22,$Y22,$AA22,$AC22,$AE22),4)</f>
        <v>14</v>
      </c>
      <c r="BD22" s="53">
        <f>LARGE(($U22,$W22,$Y22,$AA22,$AC22,$AE22),5)</f>
        <v>13</v>
      </c>
      <c r="BE22" s="53">
        <f>LARGE(($U22,$W22,$Y22,$AA22,$AC22,$AE22),6)</f>
        <v>0</v>
      </c>
      <c r="BF22" s="53">
        <f>LARGE(($AG22,$AI22,$AK22,$AM22),3)</f>
        <v>14</v>
      </c>
      <c r="BG22" s="53">
        <f>LARGE(($AG22,$AI22,$AK22,$AM22),4)</f>
        <v>11</v>
      </c>
    </row>
    <row r="23" spans="1:59" ht="16.5" thickBot="1">
      <c r="A23" s="115">
        <f t="shared" si="3"/>
        <v>19</v>
      </c>
      <c r="B23" s="56">
        <f t="shared" si="4"/>
        <v>19</v>
      </c>
      <c r="C23" s="54" t="s">
        <v>89</v>
      </c>
      <c r="D23" s="142" t="s">
        <v>49</v>
      </c>
      <c r="E23" s="148">
        <f t="shared" si="5"/>
        <v>177</v>
      </c>
      <c r="F23" s="134">
        <f t="shared" si="6"/>
        <v>209</v>
      </c>
      <c r="G23" s="55">
        <f t="shared" si="7"/>
        <v>230</v>
      </c>
      <c r="H23" s="75">
        <v>0</v>
      </c>
      <c r="I23" s="80">
        <f>LOOKUP(H23,Poängberäkning!$B$6:$B$97,Poängberäkning!$C$6:$C$97)</f>
        <v>0</v>
      </c>
      <c r="J23" s="75">
        <v>0</v>
      </c>
      <c r="K23" s="61">
        <f>LOOKUP(J23,Poängberäkning!$B$6:$B$97,Poängberäkning!$C$6:$C$97)</f>
        <v>0</v>
      </c>
      <c r="L23" s="75">
        <v>32</v>
      </c>
      <c r="M23" s="61">
        <f>LOOKUP(L23,Poängberäkning!$B$6:$B$97,Poängberäkning!$C$6:$C$97)</f>
        <v>19</v>
      </c>
      <c r="N23" s="75">
        <v>30</v>
      </c>
      <c r="O23" s="80">
        <f>LOOKUP(N23,Poängberäkning!$B$6:$B$97,Poängberäkning!$C$6:$C$97)</f>
        <v>21</v>
      </c>
      <c r="P23" s="75">
        <v>30</v>
      </c>
      <c r="Q23" s="61">
        <f>LOOKUP(P23,Poängberäkning!$B$6:$B$97,Poängberäkning!$C$6:$C$97)</f>
        <v>21</v>
      </c>
      <c r="R23" s="75">
        <v>43</v>
      </c>
      <c r="S23" s="61">
        <f>LOOKUP(R23,Poängberäkning!$B$6:$B$97,Poängberäkning!$C$6:$C$97)</f>
        <v>8</v>
      </c>
      <c r="T23" s="76">
        <v>28</v>
      </c>
      <c r="U23" s="66">
        <f>LOOKUP(T23,Poängberäkning!$B$6:$B$97,Poängberäkning!$C$6:$C$97)</f>
        <v>23</v>
      </c>
      <c r="V23" s="76">
        <v>26</v>
      </c>
      <c r="W23" s="66">
        <f>LOOKUP(V23,Poängberäkning!$B$6:$B$97,Poängberäkning!$C$6:$C$97)</f>
        <v>25</v>
      </c>
      <c r="X23" s="76">
        <v>34</v>
      </c>
      <c r="Y23" s="66">
        <f>LOOKUP(X23,Poängberäkning!$B$6:$B$97,Poängberäkning!$C$6:$C$97)</f>
        <v>17</v>
      </c>
      <c r="Z23" s="76">
        <v>27</v>
      </c>
      <c r="AA23" s="81">
        <f>LOOKUP(Z23,Poängberäkning!$B$6:$B$97,Poängberäkning!$C$6:$C$97)</f>
        <v>24</v>
      </c>
      <c r="AB23" s="76">
        <v>0</v>
      </c>
      <c r="AC23" s="66">
        <f>LOOKUP(AB23,Poängberäkning!$B$6:$B$97,Poängberäkning!$C$6:$C$97)</f>
        <v>0</v>
      </c>
      <c r="AD23" s="76">
        <v>0</v>
      </c>
      <c r="AE23" s="81">
        <f>LOOKUP(AD23,Poängberäkning!$B$6:$B$97,Poängberäkning!$C$6:$C$97)</f>
        <v>0</v>
      </c>
      <c r="AF23" s="82">
        <v>38</v>
      </c>
      <c r="AG23" s="83">
        <f>LOOKUP(AF23,Poängberäkning!$B$6:$B$97,Poängberäkning!$C$6:$C$97)</f>
        <v>13</v>
      </c>
      <c r="AH23" s="78">
        <v>36</v>
      </c>
      <c r="AI23" s="71">
        <f>LOOKUP(AH23,Poängberäkning!$B$6:$B$97,Poängberäkning!$C$6:$C$97)</f>
        <v>15</v>
      </c>
      <c r="AJ23" s="78">
        <v>30</v>
      </c>
      <c r="AK23" s="71">
        <f>LOOKUP(AJ23,Poängberäkning!$B$6:$B$97,Poängberäkning!$C$6:$C$97)</f>
        <v>21</v>
      </c>
      <c r="AL23" s="78">
        <v>28</v>
      </c>
      <c r="AM23" s="71">
        <f>LOOKUP(AL23,Poängberäkning!$B$6:$B$97,Poängberäkning!$C$6:$C$97)</f>
        <v>23</v>
      </c>
      <c r="AN23" s="123">
        <f>LARGE(($I23,$K23,$M23,$O23,$Q23,$S23),1)</f>
        <v>21</v>
      </c>
      <c r="AO23" s="124">
        <f>LARGE(($I23,$K23,$M23,$O23,$Q23,$S23),2)</f>
        <v>21</v>
      </c>
      <c r="AP23" s="124">
        <f>LARGE(($U23,$W23,$Y23,$AA23,$AC23,$AE23),1)</f>
        <v>25</v>
      </c>
      <c r="AQ23" s="124">
        <f>LARGE(($U23,$W23,$Y23,$AA23,$AC23,$AE23),2)</f>
        <v>24</v>
      </c>
      <c r="AR23" s="124">
        <f>LARGE(($AG23,$AI23,$AK23,$AM23),1)</f>
        <v>23</v>
      </c>
      <c r="AS23" s="125">
        <f>LARGE(($AG23,$AI23,$AK23,$AM23),2)</f>
        <v>21</v>
      </c>
      <c r="AT23" s="126">
        <f>LARGE(($AX23,$AY23,$AZ23,$BA23,$BB23,$BC23,$BD23,$BE23,$BF23,$BG23),1)</f>
        <v>23</v>
      </c>
      <c r="AU23" s="127">
        <f>LARGE(($AX23,$AY23,$AZ23,$BA23,$BB23,$BC23,$BD23,$BE23,$BF23,$BG23),2)</f>
        <v>19</v>
      </c>
      <c r="AV23" s="74">
        <f>LARGE(($AX23,$AY23,$AZ23,$BA23,$BB23,$BC23,$BD23,$BE23,$BF23,$BG23),3)</f>
        <v>17</v>
      </c>
      <c r="AW23" s="74">
        <f>LARGE(($AX23,$AY23,$AZ23,$BA23,$BB23,$BC23,$BD23,$BE23,$BF23,$BG23),4)</f>
        <v>15</v>
      </c>
      <c r="AX23" s="52">
        <f>LARGE(($I23,$K23,$M23,$O23,$Q23,$S23),3)</f>
        <v>19</v>
      </c>
      <c r="AY23" s="52">
        <f>LARGE(($I23,$K23,$M23,$O23,$Q23,$S23),4)</f>
        <v>8</v>
      </c>
      <c r="AZ23" s="52">
        <f>LARGE(($I23,$K23,$M23,$O23,$Q23,$S23),5)</f>
        <v>0</v>
      </c>
      <c r="BA23" s="52">
        <f>LARGE(($I23,$K23,$M23,$O23,$Q23,$S23),6)</f>
        <v>0</v>
      </c>
      <c r="BB23" s="53">
        <f>LARGE(($U23,$W23,$Y23,$AA23,$AC23,$AE23),3)</f>
        <v>23</v>
      </c>
      <c r="BC23" s="53">
        <f>LARGE(($U23,$W23,$Y23,$AA23,$AC23,$AE23),4)</f>
        <v>17</v>
      </c>
      <c r="BD23" s="53">
        <f>LARGE(($U23,$W23,$Y23,$AA23,$AC23,$AE23),5)</f>
        <v>0</v>
      </c>
      <c r="BE23" s="53">
        <f>LARGE(($U23,$W23,$Y23,$AA23,$AC23,$AE23),6)</f>
        <v>0</v>
      </c>
      <c r="BF23" s="53">
        <f>LARGE(($AG23,$AI23,$AK23,$AM23),3)</f>
        <v>15</v>
      </c>
      <c r="BG23" s="53">
        <f>LARGE(($AG23,$AI23,$AK23,$AM23),4)</f>
        <v>13</v>
      </c>
    </row>
    <row r="24" spans="1:59" ht="16.5" thickBot="1">
      <c r="A24" s="115">
        <f t="shared" si="3"/>
        <v>20</v>
      </c>
      <c r="B24" s="56">
        <f t="shared" si="4"/>
        <v>20</v>
      </c>
      <c r="C24" s="54" t="s">
        <v>72</v>
      </c>
      <c r="D24" s="142" t="s">
        <v>59</v>
      </c>
      <c r="E24" s="148">
        <f t="shared" si="5"/>
        <v>160</v>
      </c>
      <c r="F24" s="134">
        <f t="shared" si="6"/>
        <v>199</v>
      </c>
      <c r="G24" s="55">
        <f t="shared" si="7"/>
        <v>262</v>
      </c>
      <c r="H24" s="75">
        <v>14</v>
      </c>
      <c r="I24" s="80">
        <f>LOOKUP(H24,Poängberäkning!$B$6:$B$97,Poängberäkning!$C$6:$C$97)</f>
        <v>37</v>
      </c>
      <c r="J24" s="75">
        <v>39</v>
      </c>
      <c r="K24" s="61">
        <f>LOOKUP(J24,Poängberäkning!$B$6:$B$97,Poängberäkning!$C$6:$C$97)</f>
        <v>12</v>
      </c>
      <c r="L24" s="75">
        <v>30</v>
      </c>
      <c r="M24" s="61">
        <f>LOOKUP(L24,Poängberäkning!$B$6:$B$97,Poängberäkning!$C$6:$C$97)</f>
        <v>21</v>
      </c>
      <c r="N24" s="75">
        <v>24</v>
      </c>
      <c r="O24" s="80">
        <f>LOOKUP(N24,Poängberäkning!$B$6:$B$97,Poängberäkning!$C$6:$C$97)</f>
        <v>27</v>
      </c>
      <c r="P24" s="75">
        <v>18</v>
      </c>
      <c r="Q24" s="61">
        <f>LOOKUP(P24,Poängberäkning!$B$6:$B$97,Poängberäkning!$C$6:$C$97)</f>
        <v>33</v>
      </c>
      <c r="R24" s="75">
        <v>28</v>
      </c>
      <c r="S24" s="61">
        <f>LOOKUP(R24,Poängberäkning!$B$6:$B$97,Poängberäkning!$C$6:$C$97)</f>
        <v>23</v>
      </c>
      <c r="T24" s="76">
        <v>33</v>
      </c>
      <c r="U24" s="66">
        <f>LOOKUP(T24,Poängberäkning!$B$6:$B$97,Poängberäkning!$C$6:$C$97)</f>
        <v>18</v>
      </c>
      <c r="V24" s="76">
        <v>33</v>
      </c>
      <c r="W24" s="66">
        <f>LOOKUP(V24,Poängberäkning!$B$6:$B$97,Poängberäkning!$C$6:$C$97)</f>
        <v>18</v>
      </c>
      <c r="X24" s="76">
        <v>32</v>
      </c>
      <c r="Y24" s="66">
        <f>LOOKUP(X24,Poängberäkning!$B$6:$B$97,Poängberäkning!$C$6:$C$97)</f>
        <v>19</v>
      </c>
      <c r="Z24" s="76">
        <v>35</v>
      </c>
      <c r="AA24" s="81">
        <f>LOOKUP(Z24,Poängberäkning!$B$6:$B$97,Poängberäkning!$C$6:$C$97)</f>
        <v>16</v>
      </c>
      <c r="AB24" s="76">
        <v>34</v>
      </c>
      <c r="AC24" s="66">
        <f>LOOKUP(AB24,Poängberäkning!$B$6:$B$97,Poängberäkning!$C$6:$C$97)</f>
        <v>17</v>
      </c>
      <c r="AD24" s="76">
        <v>30</v>
      </c>
      <c r="AE24" s="81">
        <f>LOOKUP(AD24,Poängberäkning!$B$6:$B$97,Poängberäkning!$C$6:$C$97)</f>
        <v>21</v>
      </c>
      <c r="AF24" s="82">
        <v>0</v>
      </c>
      <c r="AG24" s="83">
        <f>LOOKUP(AF24,Poängberäkning!$B$6:$B$97,Poängberäkning!$C$6:$C$97)</f>
        <v>0</v>
      </c>
      <c r="AH24" s="82">
        <v>0</v>
      </c>
      <c r="AI24" s="71">
        <f>LOOKUP(AH24,Poängberäkning!$B$6:$B$97,Poängberäkning!$C$6:$C$97)</f>
        <v>0</v>
      </c>
      <c r="AJ24" s="78">
        <v>0</v>
      </c>
      <c r="AK24" s="71">
        <f>LOOKUP(AJ24,Poängberäkning!$B$6:$B$97,Poängberäkning!$C$6:$C$97)</f>
        <v>0</v>
      </c>
      <c r="AL24" s="78">
        <v>0</v>
      </c>
      <c r="AM24" s="71">
        <f>LOOKUP(AL24,Poängberäkning!$B$6:$B$97,Poängberäkning!$C$6:$C$97)</f>
        <v>0</v>
      </c>
      <c r="AN24" s="123">
        <f>LARGE(($I24,$K24,$M24,$O24,$Q24,$S24),1)</f>
        <v>37</v>
      </c>
      <c r="AO24" s="124">
        <f>LARGE(($I24,$K24,$M24,$O24,$Q24,$S24),2)</f>
        <v>33</v>
      </c>
      <c r="AP24" s="124">
        <f>LARGE(($U24,$W24,$Y24,$AA24,$AC24,$AE24),1)</f>
        <v>21</v>
      </c>
      <c r="AQ24" s="124">
        <f>LARGE(($U24,$W24,$Y24,$AA24,$AC24,$AE24),2)</f>
        <v>19</v>
      </c>
      <c r="AR24" s="124">
        <f>LARGE(($AG24,$AI24,$AK24,$AM24),1)</f>
        <v>0</v>
      </c>
      <c r="AS24" s="125">
        <f>LARGE(($AG24,$AI24,$AK24,$AM24),2)</f>
        <v>0</v>
      </c>
      <c r="AT24" s="126">
        <f>LARGE(($AX24,$AY24,$AZ24,$BA24,$BB24,$BC24,$BD24,$BE24,$BF24,$BG24),1)</f>
        <v>27</v>
      </c>
      <c r="AU24" s="127">
        <f>LARGE(($AX24,$AY24,$AZ24,$BA24,$BB24,$BC24,$BD24,$BE24,$BF24,$BG24),2)</f>
        <v>23</v>
      </c>
      <c r="AV24" s="74">
        <f>LARGE(($AX24,$AY24,$AZ24,$BA24,$BB24,$BC24,$BD24,$BE24,$BF24,$BG24),3)</f>
        <v>21</v>
      </c>
      <c r="AW24" s="74">
        <f>LARGE(($AX24,$AY24,$AZ24,$BA24,$BB24,$BC24,$BD24,$BE24,$BF24,$BG24),4)</f>
        <v>18</v>
      </c>
      <c r="AX24" s="52">
        <f>LARGE(($I24,$K24,$M24,$O24,$Q24,$S24),3)</f>
        <v>27</v>
      </c>
      <c r="AY24" s="52">
        <f>LARGE(($I24,$K24,$M24,$O24,$Q24,$S24),4)</f>
        <v>23</v>
      </c>
      <c r="AZ24" s="52">
        <f>LARGE(($I24,$K24,$M24,$O24,$Q24,$S24),5)</f>
        <v>21</v>
      </c>
      <c r="BA24" s="52">
        <f>LARGE(($I24,$K24,$M24,$O24,$Q24,$S24),6)</f>
        <v>12</v>
      </c>
      <c r="BB24" s="53">
        <f>LARGE(($U24,$W24,$Y24,$AA24,$AC24,$AE24),3)</f>
        <v>18</v>
      </c>
      <c r="BC24" s="53">
        <f>LARGE(($U24,$W24,$Y24,$AA24,$AC24,$AE24),4)</f>
        <v>18</v>
      </c>
      <c r="BD24" s="53">
        <f>LARGE(($U24,$W24,$Y24,$AA24,$AC24,$AE24),5)</f>
        <v>17</v>
      </c>
      <c r="BE24" s="53">
        <f>LARGE(($U24,$W24,$Y24,$AA24,$AC24,$AE24),6)</f>
        <v>16</v>
      </c>
      <c r="BF24" s="53">
        <f>LARGE(($AG24,$AI24,$AK24,$AM24),3)</f>
        <v>0</v>
      </c>
      <c r="BG24" s="53">
        <f>LARGE(($AG24,$AI24,$AK24,$AM24),4)</f>
        <v>0</v>
      </c>
    </row>
    <row r="25" spans="1:59" ht="16.5" thickBot="1">
      <c r="A25" s="115">
        <f t="shared" si="3"/>
        <v>21</v>
      </c>
      <c r="B25" s="56">
        <f t="shared" si="4"/>
        <v>21</v>
      </c>
      <c r="C25" s="54" t="s">
        <v>78</v>
      </c>
      <c r="D25" s="142" t="s">
        <v>48</v>
      </c>
      <c r="E25" s="148">
        <f t="shared" si="5"/>
        <v>151</v>
      </c>
      <c r="F25" s="134">
        <f t="shared" si="6"/>
        <v>177</v>
      </c>
      <c r="G25" s="55">
        <f t="shared" si="7"/>
        <v>199</v>
      </c>
      <c r="H25" s="75">
        <v>27</v>
      </c>
      <c r="I25" s="80">
        <f>LOOKUP(H25,Poängberäkning!$B$6:$B$97,Poängberäkning!$C$6:$C$97)</f>
        <v>24</v>
      </c>
      <c r="J25" s="75">
        <v>38</v>
      </c>
      <c r="K25" s="61">
        <f>LOOKUP(J25,Poängberäkning!$B$6:$B$97,Poängberäkning!$C$6:$C$97)</f>
        <v>13</v>
      </c>
      <c r="L25" s="75">
        <v>0</v>
      </c>
      <c r="M25" s="61">
        <f>LOOKUP(L25,Poängberäkning!$B$6:$B$97,Poängberäkning!$C$6:$C$97)</f>
        <v>0</v>
      </c>
      <c r="N25" s="75">
        <v>0</v>
      </c>
      <c r="O25" s="80">
        <f>LOOKUP(N25,Poängberäkning!$B$6:$B$97,Poängberäkning!$C$6:$C$97)</f>
        <v>0</v>
      </c>
      <c r="P25" s="75">
        <v>32</v>
      </c>
      <c r="Q25" s="61">
        <f>LOOKUP(P25,Poängberäkning!$B$6:$B$97,Poängberäkning!$C$6:$C$97)</f>
        <v>19</v>
      </c>
      <c r="R25" s="75">
        <v>38</v>
      </c>
      <c r="S25" s="61">
        <f>LOOKUP(R25,Poängberäkning!$B$6:$B$97,Poängberäkning!$C$6:$C$97)</f>
        <v>13</v>
      </c>
      <c r="T25" s="76">
        <v>40</v>
      </c>
      <c r="U25" s="66">
        <f>LOOKUP(T25,Poängberäkning!$B$6:$B$97,Poängberäkning!$C$6:$C$97)</f>
        <v>11</v>
      </c>
      <c r="V25" s="76">
        <v>37</v>
      </c>
      <c r="W25" s="66">
        <f>LOOKUP(V25,Poängberäkning!$B$6:$B$97,Poängberäkning!$C$6:$C$97)</f>
        <v>14</v>
      </c>
      <c r="X25" s="76">
        <v>0</v>
      </c>
      <c r="Y25" s="66">
        <f>LOOKUP(X25,Poängberäkning!$B$6:$B$97,Poängberäkning!$C$6:$C$97)</f>
        <v>0</v>
      </c>
      <c r="Z25" s="76">
        <v>0</v>
      </c>
      <c r="AA25" s="81">
        <f>LOOKUP(Z25,Poängberäkning!$B$6:$B$97,Poängberäkning!$C$6:$C$97)</f>
        <v>0</v>
      </c>
      <c r="AB25" s="76">
        <v>40</v>
      </c>
      <c r="AC25" s="66">
        <f>LOOKUP(AB25,Poängberäkning!$B$6:$B$97,Poängberäkning!$C$6:$C$97)</f>
        <v>11</v>
      </c>
      <c r="AD25" s="76">
        <v>33</v>
      </c>
      <c r="AE25" s="81">
        <f>LOOKUP(AD25,Poängberäkning!$B$6:$B$97,Poängberäkning!$C$6:$C$97)</f>
        <v>18</v>
      </c>
      <c r="AF25" s="82">
        <v>32</v>
      </c>
      <c r="AG25" s="83">
        <f>LOOKUP(AF25,Poängberäkning!$B$6:$B$97,Poängberäkning!$C$6:$C$97)</f>
        <v>19</v>
      </c>
      <c r="AH25" s="78">
        <v>32</v>
      </c>
      <c r="AI25" s="71">
        <f>LOOKUP(AH25,Poängberäkning!$B$6:$B$97,Poängberäkning!$C$6:$C$97)</f>
        <v>19</v>
      </c>
      <c r="AJ25" s="78">
        <v>32</v>
      </c>
      <c r="AK25" s="71">
        <f>LOOKUP(AJ25,Poängberäkning!$B$6:$B$97,Poängberäkning!$C$6:$C$97)</f>
        <v>19</v>
      </c>
      <c r="AL25" s="78">
        <v>32</v>
      </c>
      <c r="AM25" s="71">
        <f>LOOKUP(AL25,Poängberäkning!$B$6:$B$97,Poängberäkning!$C$6:$C$97)</f>
        <v>19</v>
      </c>
      <c r="AN25" s="123">
        <f>LARGE(($I25,$K25,$M25,$O25,$Q25,$S25),1)</f>
        <v>24</v>
      </c>
      <c r="AO25" s="124">
        <f>LARGE(($I25,$K25,$M25,$O25,$Q25,$S25),2)</f>
        <v>19</v>
      </c>
      <c r="AP25" s="124">
        <f>LARGE(($U25,$W25,$Y25,$AA25,$AC25,$AE25),1)</f>
        <v>18</v>
      </c>
      <c r="AQ25" s="124">
        <f>LARGE(($U25,$W25,$Y25,$AA25,$AC25,$AE25),2)</f>
        <v>14</v>
      </c>
      <c r="AR25" s="124">
        <f>LARGE(($AG25,$AI25,$AK25,$AM25),1)</f>
        <v>19</v>
      </c>
      <c r="AS25" s="125">
        <f>LARGE(($AG25,$AI25,$AK25,$AM25),2)</f>
        <v>19</v>
      </c>
      <c r="AT25" s="126">
        <f>LARGE(($AX25,$AY25,$AZ25,$BA25,$BB25,$BC25,$BD25,$BE25,$BF25,$BG25),1)</f>
        <v>19</v>
      </c>
      <c r="AU25" s="127">
        <f>LARGE(($AX25,$AY25,$AZ25,$BA25,$BB25,$BC25,$BD25,$BE25,$BF25,$BG25),2)</f>
        <v>19</v>
      </c>
      <c r="AV25" s="74">
        <f>LARGE(($AX25,$AY25,$AZ25,$BA25,$BB25,$BC25,$BD25,$BE25,$BF25,$BG25),3)</f>
        <v>13</v>
      </c>
      <c r="AW25" s="74">
        <f>LARGE(($AX25,$AY25,$AZ25,$BA25,$BB25,$BC25,$BD25,$BE25,$BF25,$BG25),4)</f>
        <v>13</v>
      </c>
      <c r="AX25" s="52">
        <f>LARGE(($I25,$K25,$M25,$O25,$Q25,$S25),3)</f>
        <v>13</v>
      </c>
      <c r="AY25" s="52">
        <f>LARGE(($I25,$K25,$M25,$O25,$Q25,$S25),4)</f>
        <v>13</v>
      </c>
      <c r="AZ25" s="52">
        <f>LARGE(($I25,$K25,$M25,$O25,$Q25,$S25),5)</f>
        <v>0</v>
      </c>
      <c r="BA25" s="52">
        <f>LARGE(($I25,$K25,$M25,$O25,$Q25,$S25),6)</f>
        <v>0</v>
      </c>
      <c r="BB25" s="53">
        <f>LARGE(($U25,$W25,$Y25,$AA25,$AC25,$AE25),3)</f>
        <v>11</v>
      </c>
      <c r="BC25" s="53">
        <f>LARGE(($U25,$W25,$Y25,$AA25,$AC25,$AE25),4)</f>
        <v>11</v>
      </c>
      <c r="BD25" s="53">
        <f>LARGE(($U25,$W25,$Y25,$AA25,$AC25,$AE25),5)</f>
        <v>0</v>
      </c>
      <c r="BE25" s="53">
        <f>LARGE(($U25,$W25,$Y25,$AA25,$AC25,$AE25),6)</f>
        <v>0</v>
      </c>
      <c r="BF25" s="53">
        <f>LARGE(($AG25,$AI25,$AK25,$AM25),3)</f>
        <v>19</v>
      </c>
      <c r="BG25" s="53">
        <f>LARGE(($AG25,$AI25,$AK25,$AM25),4)</f>
        <v>19</v>
      </c>
    </row>
    <row r="26" spans="1:59" ht="16.5" thickBot="1">
      <c r="A26" s="115">
        <f t="shared" si="3"/>
        <v>22</v>
      </c>
      <c r="B26" s="56">
        <f t="shared" si="4"/>
        <v>22</v>
      </c>
      <c r="C26" s="54" t="s">
        <v>79</v>
      </c>
      <c r="D26" s="142" t="s">
        <v>74</v>
      </c>
      <c r="E26" s="148">
        <f t="shared" si="5"/>
        <v>151</v>
      </c>
      <c r="F26" s="134">
        <f t="shared" si="6"/>
        <v>175</v>
      </c>
      <c r="G26" s="55">
        <f t="shared" si="7"/>
        <v>238</v>
      </c>
      <c r="H26" s="75">
        <v>28</v>
      </c>
      <c r="I26" s="80">
        <f>LOOKUP(H26,Poängberäkning!$B$6:$B$97,Poängberäkning!$C$6:$C$97)</f>
        <v>23</v>
      </c>
      <c r="J26" s="75">
        <v>40</v>
      </c>
      <c r="K26" s="61">
        <f>LOOKUP(J26,Poängberäkning!$B$6:$B$97,Poängberäkning!$C$6:$C$97)</f>
        <v>11</v>
      </c>
      <c r="L26" s="75">
        <v>33</v>
      </c>
      <c r="M26" s="61">
        <f>LOOKUP(L26,Poängberäkning!$B$6:$B$97,Poängberäkning!$C$6:$C$97)</f>
        <v>18</v>
      </c>
      <c r="N26" s="75">
        <v>32</v>
      </c>
      <c r="O26" s="80">
        <f>LOOKUP(N26,Poängberäkning!$B$6:$B$97,Poängberäkning!$C$6:$C$97)</f>
        <v>19</v>
      </c>
      <c r="P26" s="75">
        <v>28</v>
      </c>
      <c r="Q26" s="61">
        <f>LOOKUP(P26,Poängberäkning!$B$6:$B$97,Poängberäkning!$C$6:$C$97)</f>
        <v>23</v>
      </c>
      <c r="R26" s="75">
        <v>41</v>
      </c>
      <c r="S26" s="61">
        <f>LOOKUP(R26,Poängberäkning!$B$6:$B$97,Poängberäkning!$C$6:$C$97)</f>
        <v>10</v>
      </c>
      <c r="T26" s="76">
        <v>39</v>
      </c>
      <c r="U26" s="66">
        <f>LOOKUP(T26,Poängberäkning!$B$6:$B$97,Poängberäkning!$C$6:$C$97)</f>
        <v>12</v>
      </c>
      <c r="V26" s="76">
        <v>39</v>
      </c>
      <c r="W26" s="66">
        <f>LOOKUP(V26,Poängberäkning!$B$6:$B$97,Poängberäkning!$C$6:$C$97)</f>
        <v>12</v>
      </c>
      <c r="X26" s="76">
        <v>39</v>
      </c>
      <c r="Y26" s="66">
        <f>LOOKUP(X26,Poängberäkning!$B$6:$B$97,Poängberäkning!$C$6:$C$97)</f>
        <v>12</v>
      </c>
      <c r="Z26" s="76">
        <v>34</v>
      </c>
      <c r="AA26" s="81">
        <f>LOOKUP(Z26,Poängberäkning!$B$6:$B$97,Poängberäkning!$C$6:$C$97)</f>
        <v>17</v>
      </c>
      <c r="AB26" s="76">
        <v>43</v>
      </c>
      <c r="AC26" s="66">
        <f>LOOKUP(AB26,Poängberäkning!$B$6:$B$97,Poängberäkning!$C$6:$C$97)</f>
        <v>8</v>
      </c>
      <c r="AD26" s="76">
        <v>36</v>
      </c>
      <c r="AE26" s="81">
        <f>LOOKUP(AD26,Poängberäkning!$B$6:$B$97,Poängberäkning!$C$6:$C$97)</f>
        <v>15</v>
      </c>
      <c r="AF26" s="82">
        <v>41</v>
      </c>
      <c r="AG26" s="83">
        <f>LOOKUP(AF26,Poängberäkning!$B$6:$B$97,Poängberäkning!$C$6:$C$97)</f>
        <v>10</v>
      </c>
      <c r="AH26" s="78">
        <v>39</v>
      </c>
      <c r="AI26" s="71">
        <f>LOOKUP(AH26,Poängberäkning!$B$6:$B$97,Poängberäkning!$C$6:$C$97)</f>
        <v>12</v>
      </c>
      <c r="AJ26" s="78">
        <v>33</v>
      </c>
      <c r="AK26" s="71">
        <f>LOOKUP(AJ26,Poängberäkning!$B$6:$B$97,Poängberäkning!$C$6:$C$97)</f>
        <v>18</v>
      </c>
      <c r="AL26" s="78">
        <v>33</v>
      </c>
      <c r="AM26" s="71">
        <f>LOOKUP(AL26,Poängberäkning!$B$6:$B$97,Poängberäkning!$C$6:$C$97)</f>
        <v>18</v>
      </c>
      <c r="AN26" s="123">
        <f>LARGE(($I26,$K26,$M26,$O26,$Q26,$S26),1)</f>
        <v>23</v>
      </c>
      <c r="AO26" s="124">
        <f>LARGE(($I26,$K26,$M26,$O26,$Q26,$S26),2)</f>
        <v>23</v>
      </c>
      <c r="AP26" s="124">
        <f>LARGE(($U26,$W26,$Y26,$AA26,$AC26,$AE26),1)</f>
        <v>17</v>
      </c>
      <c r="AQ26" s="124">
        <f>LARGE(($U26,$W26,$Y26,$AA26,$AC26,$AE26),2)</f>
        <v>15</v>
      </c>
      <c r="AR26" s="124">
        <f>LARGE(($AG26,$AI26,$AK26,$AM26),1)</f>
        <v>18</v>
      </c>
      <c r="AS26" s="125">
        <f>LARGE(($AG26,$AI26,$AK26,$AM26),2)</f>
        <v>18</v>
      </c>
      <c r="AT26" s="126">
        <f>LARGE(($AX26,$AY26,$AZ26,$BA26,$BB26,$BC26,$BD26,$BE26,$BF26,$BG26),1)</f>
        <v>19</v>
      </c>
      <c r="AU26" s="127">
        <f>LARGE(($AX26,$AY26,$AZ26,$BA26,$BB26,$BC26,$BD26,$BE26,$BF26,$BG26),2)</f>
        <v>18</v>
      </c>
      <c r="AV26" s="74">
        <f>LARGE(($AX26,$AY26,$AZ26,$BA26,$BB26,$BC26,$BD26,$BE26,$BF26,$BG26),3)</f>
        <v>12</v>
      </c>
      <c r="AW26" s="74">
        <f>LARGE(($AX26,$AY26,$AZ26,$BA26,$BB26,$BC26,$BD26,$BE26,$BF26,$BG26),4)</f>
        <v>12</v>
      </c>
      <c r="AX26" s="52">
        <f>LARGE(($I26,$K26,$M26,$O26,$Q26,$S26),3)</f>
        <v>19</v>
      </c>
      <c r="AY26" s="52">
        <f>LARGE(($I26,$K26,$M26,$O26,$Q26,$S26),4)</f>
        <v>18</v>
      </c>
      <c r="AZ26" s="52">
        <f>LARGE(($I26,$K26,$M26,$O26,$Q26,$S26),5)</f>
        <v>11</v>
      </c>
      <c r="BA26" s="52">
        <f>LARGE(($I26,$K26,$M26,$O26,$Q26,$S26),6)</f>
        <v>10</v>
      </c>
      <c r="BB26" s="53">
        <f>LARGE(($U26,$W26,$Y26,$AA26,$AC26,$AE26),3)</f>
        <v>12</v>
      </c>
      <c r="BC26" s="53">
        <f>LARGE(($U26,$W26,$Y26,$AA26,$AC26,$AE26),4)</f>
        <v>12</v>
      </c>
      <c r="BD26" s="53">
        <f>LARGE(($U26,$W26,$Y26,$AA26,$AC26,$AE26),5)</f>
        <v>12</v>
      </c>
      <c r="BE26" s="53">
        <f>LARGE(($U26,$W26,$Y26,$AA26,$AC26,$AE26),6)</f>
        <v>8</v>
      </c>
      <c r="BF26" s="53">
        <f>LARGE(($AG26,$AI26,$AK26,$AM26),3)</f>
        <v>12</v>
      </c>
      <c r="BG26" s="53">
        <f>LARGE(($AG26,$AI26,$AK26,$AM26),4)</f>
        <v>10</v>
      </c>
    </row>
    <row r="27" spans="1:59" ht="16.5" thickBot="1">
      <c r="A27" s="115">
        <f t="shared" si="3"/>
        <v>23</v>
      </c>
      <c r="B27" s="56">
        <f t="shared" si="4"/>
        <v>23</v>
      </c>
      <c r="C27" s="54" t="s">
        <v>73</v>
      </c>
      <c r="D27" s="142" t="s">
        <v>50</v>
      </c>
      <c r="E27" s="148">
        <f t="shared" si="5"/>
        <v>133</v>
      </c>
      <c r="F27" s="134">
        <f t="shared" si="6"/>
        <v>163</v>
      </c>
      <c r="G27" s="55">
        <f t="shared" si="7"/>
        <v>163</v>
      </c>
      <c r="H27" s="75">
        <v>24</v>
      </c>
      <c r="I27" s="80">
        <f>LOOKUP(H27,Poängberäkning!$B$6:$B$97,Poängberäkning!$C$6:$C$97)</f>
        <v>27</v>
      </c>
      <c r="J27" s="75">
        <v>32</v>
      </c>
      <c r="K27" s="61">
        <f>LOOKUP(J27,Poängberäkning!$B$6:$B$97,Poängberäkning!$C$6:$C$97)</f>
        <v>19</v>
      </c>
      <c r="L27" s="75">
        <v>0</v>
      </c>
      <c r="M27" s="61">
        <f>LOOKUP(L27,Poängberäkning!$B$6:$B$97,Poängberäkning!$C$6:$C$97)</f>
        <v>0</v>
      </c>
      <c r="N27" s="75">
        <v>0</v>
      </c>
      <c r="O27" s="80">
        <f>LOOKUP(N27,Poängberäkning!$B$6:$B$97,Poängberäkning!$C$6:$C$97)</f>
        <v>0</v>
      </c>
      <c r="P27" s="75">
        <v>25</v>
      </c>
      <c r="Q27" s="61">
        <f>LOOKUP(P27,Poängberäkning!$B$6:$B$97,Poängberäkning!$C$6:$C$97)</f>
        <v>26</v>
      </c>
      <c r="R27" s="75">
        <v>35</v>
      </c>
      <c r="S27" s="61">
        <f>LOOKUP(R27,Poängberäkning!$B$6:$B$97,Poängberäkning!$C$6:$C$97)</f>
        <v>16</v>
      </c>
      <c r="T27" s="76">
        <v>36</v>
      </c>
      <c r="U27" s="66">
        <f>LOOKUP(T27,Poängberäkning!$B$6:$B$97,Poängberäkning!$C$6:$C$97)</f>
        <v>15</v>
      </c>
      <c r="V27" s="76">
        <v>28</v>
      </c>
      <c r="W27" s="66">
        <f>LOOKUP(V27,Poängberäkning!$B$6:$B$97,Poängberäkning!$C$6:$C$97)</f>
        <v>23</v>
      </c>
      <c r="X27" s="76">
        <v>0</v>
      </c>
      <c r="Y27" s="66">
        <f>LOOKUP(X27,Poängberäkning!$B$6:$B$97,Poängberäkning!$C$6:$C$97)</f>
        <v>0</v>
      </c>
      <c r="Z27" s="76">
        <v>0</v>
      </c>
      <c r="AA27" s="81">
        <f>LOOKUP(Z27,Poängberäkning!$B$6:$B$97,Poängberäkning!$C$6:$C$97)</f>
        <v>0</v>
      </c>
      <c r="AB27" s="76">
        <v>36</v>
      </c>
      <c r="AC27" s="66">
        <f>LOOKUP(AB27,Poängberäkning!$B$6:$B$97,Poängberäkning!$C$6:$C$97)</f>
        <v>15</v>
      </c>
      <c r="AD27" s="76">
        <v>29</v>
      </c>
      <c r="AE27" s="81">
        <f>LOOKUP(AD27,Poängberäkning!$B$6:$B$97,Poängberäkning!$C$6:$C$97)</f>
        <v>22</v>
      </c>
      <c r="AF27" s="82">
        <v>0</v>
      </c>
      <c r="AG27" s="83">
        <f>LOOKUP(AF27,Poängberäkning!$B$6:$B$97,Poängberäkning!$C$6:$C$97)</f>
        <v>0</v>
      </c>
      <c r="AH27" s="82">
        <v>0</v>
      </c>
      <c r="AI27" s="71">
        <f>LOOKUP(AH27,Poängberäkning!$B$6:$B$97,Poängberäkning!$C$6:$C$97)</f>
        <v>0</v>
      </c>
      <c r="AJ27" s="78">
        <v>0</v>
      </c>
      <c r="AK27" s="71">
        <f>LOOKUP(AJ27,Poängberäkning!$B$6:$B$97,Poängberäkning!$C$6:$C$97)</f>
        <v>0</v>
      </c>
      <c r="AL27" s="78">
        <v>0</v>
      </c>
      <c r="AM27" s="71">
        <f>LOOKUP(AL27,Poängberäkning!$B$6:$B$97,Poängberäkning!$C$6:$C$97)</f>
        <v>0</v>
      </c>
      <c r="AN27" s="123">
        <f>LARGE(($I27,$K27,$M27,$O27,$Q27,$S27),1)</f>
        <v>27</v>
      </c>
      <c r="AO27" s="124">
        <f>LARGE(($I27,$K27,$M27,$O27,$Q27,$S27),2)</f>
        <v>26</v>
      </c>
      <c r="AP27" s="124">
        <f>LARGE(($U27,$W27,$Y27,$AA27,$AC27,$AE27),1)</f>
        <v>23</v>
      </c>
      <c r="AQ27" s="124">
        <f>LARGE(($U27,$W27,$Y27,$AA27,$AC27,$AE27),2)</f>
        <v>22</v>
      </c>
      <c r="AR27" s="124">
        <f>LARGE(($AG27,$AI27,$AK27,$AM27),1)</f>
        <v>0</v>
      </c>
      <c r="AS27" s="125">
        <f>LARGE(($AG27,$AI27,$AK27,$AM27),2)</f>
        <v>0</v>
      </c>
      <c r="AT27" s="126">
        <f>LARGE(($AX27,$AY27,$AZ27,$BA27,$BB27,$BC27,$BD27,$BE27,$BF27,$BG27),1)</f>
        <v>19</v>
      </c>
      <c r="AU27" s="127">
        <f>LARGE(($AX27,$AY27,$AZ27,$BA27,$BB27,$BC27,$BD27,$BE27,$BF27,$BG27),2)</f>
        <v>16</v>
      </c>
      <c r="AV27" s="74">
        <f>LARGE(($AX27,$AY27,$AZ27,$BA27,$BB27,$BC27,$BD27,$BE27,$BF27,$BG27),3)</f>
        <v>15</v>
      </c>
      <c r="AW27" s="74">
        <f>LARGE(($AX27,$AY27,$AZ27,$BA27,$BB27,$BC27,$BD27,$BE27,$BF27,$BG27),4)</f>
        <v>15</v>
      </c>
      <c r="AX27" s="52">
        <f>LARGE(($I27,$K27,$M27,$O27,$Q27,$S27),3)</f>
        <v>19</v>
      </c>
      <c r="AY27" s="52">
        <f>LARGE(($I27,$K27,$M27,$O27,$Q27,$S27),4)</f>
        <v>16</v>
      </c>
      <c r="AZ27" s="52">
        <f>LARGE(($I27,$K27,$M27,$O27,$Q27,$S27),5)</f>
        <v>0</v>
      </c>
      <c r="BA27" s="52">
        <f>LARGE(($I27,$K27,$M27,$O27,$Q27,$S27),6)</f>
        <v>0</v>
      </c>
      <c r="BB27" s="53">
        <f>LARGE(($U27,$W27,$Y27,$AA27,$AC27,$AE27),3)</f>
        <v>15</v>
      </c>
      <c r="BC27" s="53">
        <f>LARGE(($U27,$W27,$Y27,$AA27,$AC27,$AE27),4)</f>
        <v>15</v>
      </c>
      <c r="BD27" s="53">
        <f>LARGE(($U27,$W27,$Y27,$AA27,$AC27,$AE27),5)</f>
        <v>0</v>
      </c>
      <c r="BE27" s="53">
        <f>LARGE(($U27,$W27,$Y27,$AA27,$AC27,$AE27),6)</f>
        <v>0</v>
      </c>
      <c r="BF27" s="53">
        <f>LARGE(($AG27,$AI27,$AK27,$AM27),3)</f>
        <v>0</v>
      </c>
      <c r="BG27" s="53">
        <f>LARGE(($AG27,$AI27,$AK27,$AM27),4)</f>
        <v>0</v>
      </c>
    </row>
    <row r="28" spans="1:59" ht="16.5" thickBot="1">
      <c r="A28" s="115">
        <f t="shared" si="3"/>
        <v>24</v>
      </c>
      <c r="B28" s="56">
        <f t="shared" si="4"/>
        <v>24</v>
      </c>
      <c r="C28" s="54" t="s">
        <v>75</v>
      </c>
      <c r="D28" s="142" t="s">
        <v>49</v>
      </c>
      <c r="E28" s="148">
        <f t="shared" si="5"/>
        <v>133</v>
      </c>
      <c r="F28" s="134">
        <f t="shared" si="6"/>
        <v>156</v>
      </c>
      <c r="G28" s="55">
        <f t="shared" si="7"/>
        <v>163</v>
      </c>
      <c r="H28" s="75">
        <v>25</v>
      </c>
      <c r="I28" s="80">
        <f>LOOKUP(H28,Poängberäkning!$B$6:$B$97,Poängberäkning!$C$6:$C$97)</f>
        <v>26</v>
      </c>
      <c r="J28" s="75">
        <v>37</v>
      </c>
      <c r="K28" s="61">
        <f>LOOKUP(J28,Poängberäkning!$B$6:$B$97,Poängberäkning!$C$6:$C$97)</f>
        <v>14</v>
      </c>
      <c r="L28" s="75">
        <v>36</v>
      </c>
      <c r="M28" s="61">
        <f>LOOKUP(L28,Poängberäkning!$B$6:$B$97,Poängberäkning!$C$6:$C$97)</f>
        <v>15</v>
      </c>
      <c r="N28" s="75">
        <v>36</v>
      </c>
      <c r="O28" s="80">
        <f>LOOKUP(N28,Poängberäkning!$B$6:$B$97,Poängberäkning!$C$6:$C$97)</f>
        <v>15</v>
      </c>
      <c r="P28" s="75">
        <v>0</v>
      </c>
      <c r="Q28" s="61">
        <f>LOOKUP(P28,Poängberäkning!$B$6:$B$97,Poängberäkning!$C$6:$C$97)</f>
        <v>0</v>
      </c>
      <c r="R28" s="75">
        <v>0</v>
      </c>
      <c r="S28" s="61">
        <f>LOOKUP(R28,Poängberäkning!$B$6:$B$97,Poängberäkning!$C$6:$C$97)</f>
        <v>0</v>
      </c>
      <c r="T28" s="76">
        <v>44</v>
      </c>
      <c r="U28" s="66">
        <f>LOOKUP(T28,Poängberäkning!$B$6:$B$97,Poängberäkning!$C$6:$C$97)</f>
        <v>7</v>
      </c>
      <c r="V28" s="76">
        <v>36</v>
      </c>
      <c r="W28" s="66">
        <f>LOOKUP(V28,Poängberäkning!$B$6:$B$97,Poängberäkning!$C$6:$C$97)</f>
        <v>15</v>
      </c>
      <c r="X28" s="76">
        <v>40</v>
      </c>
      <c r="Y28" s="66">
        <f>LOOKUP(X28,Poängberäkning!$B$6:$B$97,Poängberäkning!$C$6:$C$97)</f>
        <v>11</v>
      </c>
      <c r="Z28" s="76">
        <v>37</v>
      </c>
      <c r="AA28" s="81">
        <f>LOOKUP(Z28,Poängberäkning!$B$6:$B$97,Poängberäkning!$C$6:$C$97)</f>
        <v>14</v>
      </c>
      <c r="AB28" s="76">
        <v>0</v>
      </c>
      <c r="AC28" s="66">
        <f>LOOKUP(AB28,Poängberäkning!$B$6:$B$97,Poängberäkning!$C$6:$C$97)</f>
        <v>0</v>
      </c>
      <c r="AD28" s="76">
        <v>0</v>
      </c>
      <c r="AE28" s="81">
        <f>LOOKUP(AD28,Poängberäkning!$B$6:$B$97,Poängberäkning!$C$6:$C$97)</f>
        <v>0</v>
      </c>
      <c r="AF28" s="82">
        <v>39</v>
      </c>
      <c r="AG28" s="83">
        <f>LOOKUP(AF28,Poängberäkning!$B$6:$B$97,Poängberäkning!$C$6:$C$97)</f>
        <v>12</v>
      </c>
      <c r="AH28" s="82">
        <v>38</v>
      </c>
      <c r="AI28" s="71">
        <f>LOOKUP(AH28,Poängberäkning!$B$6:$B$97,Poängberäkning!$C$6:$C$97)</f>
        <v>13</v>
      </c>
      <c r="AJ28" s="78">
        <v>0</v>
      </c>
      <c r="AK28" s="71">
        <f>LOOKUP(AJ28,Poängberäkning!$B$6:$B$97,Poängberäkning!$C$6:$C$97)</f>
        <v>0</v>
      </c>
      <c r="AL28" s="78">
        <v>30</v>
      </c>
      <c r="AM28" s="71">
        <f>LOOKUP(AL28,Poängberäkning!$B$6:$B$97,Poängberäkning!$C$6:$C$97)</f>
        <v>21</v>
      </c>
      <c r="AN28" s="123">
        <f>LARGE(($I28,$K28,$M28,$O28,$Q28,$S28),1)</f>
        <v>26</v>
      </c>
      <c r="AO28" s="124">
        <f>LARGE(($I28,$K28,$M28,$O28,$Q28,$S28),2)</f>
        <v>15</v>
      </c>
      <c r="AP28" s="124">
        <f>LARGE(($U28,$W28,$Y28,$AA28,$AC28,$AE28),1)</f>
        <v>15</v>
      </c>
      <c r="AQ28" s="124">
        <f>LARGE(($U28,$W28,$Y28,$AA28,$AC28,$AE28),2)</f>
        <v>14</v>
      </c>
      <c r="AR28" s="124">
        <f>LARGE(($AG28,$AI28,$AK28,$AM28),1)</f>
        <v>21</v>
      </c>
      <c r="AS28" s="125">
        <f>LARGE(($AG28,$AI28,$AK28,$AM28),2)</f>
        <v>13</v>
      </c>
      <c r="AT28" s="126">
        <f>LARGE(($AX28,$AY28,$AZ28,$BA28,$BB28,$BC28,$BD28,$BE28,$BF28,$BG28),1)</f>
        <v>15</v>
      </c>
      <c r="AU28" s="127">
        <f>LARGE(($AX28,$AY28,$AZ28,$BA28,$BB28,$BC28,$BD28,$BE28,$BF28,$BG28),2)</f>
        <v>14</v>
      </c>
      <c r="AV28" s="74">
        <f>LARGE(($AX28,$AY28,$AZ28,$BA28,$BB28,$BC28,$BD28,$BE28,$BF28,$BG28),3)</f>
        <v>12</v>
      </c>
      <c r="AW28" s="74">
        <f>LARGE(($AX28,$AY28,$AZ28,$BA28,$BB28,$BC28,$BD28,$BE28,$BF28,$BG28),4)</f>
        <v>11</v>
      </c>
      <c r="AX28" s="52">
        <f>LARGE(($I28,$K28,$M28,$O28,$Q28,$S28),3)</f>
        <v>15</v>
      </c>
      <c r="AY28" s="52">
        <f>LARGE(($I28,$K28,$M28,$O28,$Q28,$S28),4)</f>
        <v>14</v>
      </c>
      <c r="AZ28" s="52">
        <f>LARGE(($I28,$K28,$M28,$O28,$Q28,$S28),5)</f>
        <v>0</v>
      </c>
      <c r="BA28" s="52">
        <f>LARGE(($I28,$K28,$M28,$O28,$Q28,$S28),6)</f>
        <v>0</v>
      </c>
      <c r="BB28" s="53">
        <f>LARGE(($U28,$W28,$Y28,$AA28,$AC28,$AE28),3)</f>
        <v>11</v>
      </c>
      <c r="BC28" s="53">
        <f>LARGE(($U28,$W28,$Y28,$AA28,$AC28,$AE28),4)</f>
        <v>7</v>
      </c>
      <c r="BD28" s="53">
        <f>LARGE(($U28,$W28,$Y28,$AA28,$AC28,$AE28),5)</f>
        <v>0</v>
      </c>
      <c r="BE28" s="53">
        <f>LARGE(($U28,$W28,$Y28,$AA28,$AC28,$AE28),6)</f>
        <v>0</v>
      </c>
      <c r="BF28" s="53">
        <f>LARGE(($AG28,$AI28,$AK28,$AM28),3)</f>
        <v>12</v>
      </c>
      <c r="BG28" s="53">
        <f>LARGE(($AG28,$AI28,$AK28,$AM28),4)</f>
        <v>0</v>
      </c>
    </row>
    <row r="29" spans="1:59" ht="16.5" thickBot="1">
      <c r="A29" s="115">
        <f t="shared" si="3"/>
        <v>25</v>
      </c>
      <c r="B29" s="56">
        <f t="shared" si="4"/>
        <v>25</v>
      </c>
      <c r="C29" s="54" t="s">
        <v>76</v>
      </c>
      <c r="D29" s="142" t="s">
        <v>77</v>
      </c>
      <c r="E29" s="148">
        <f t="shared" si="5"/>
        <v>129</v>
      </c>
      <c r="F29" s="134">
        <f t="shared" si="6"/>
        <v>161</v>
      </c>
      <c r="G29" s="55">
        <f t="shared" si="7"/>
        <v>214</v>
      </c>
      <c r="H29" s="75">
        <v>26</v>
      </c>
      <c r="I29" s="80">
        <f>LOOKUP(H29,Poängberäkning!$B$6:$B$97,Poängberäkning!$C$6:$C$97)</f>
        <v>25</v>
      </c>
      <c r="J29" s="75">
        <v>36</v>
      </c>
      <c r="K29" s="61">
        <f>LOOKUP(J29,Poängberäkning!$B$6:$B$97,Poängberäkning!$C$6:$C$97)</f>
        <v>15</v>
      </c>
      <c r="L29" s="75">
        <v>34</v>
      </c>
      <c r="M29" s="61">
        <f>LOOKUP(L29,Poängberäkning!$B$6:$B$97,Poängberäkning!$C$6:$C$97)</f>
        <v>17</v>
      </c>
      <c r="N29" s="75">
        <v>28</v>
      </c>
      <c r="O29" s="80">
        <f>LOOKUP(N29,Poängberäkning!$B$6:$B$97,Poängberäkning!$C$6:$C$97)</f>
        <v>23</v>
      </c>
      <c r="P29" s="75">
        <v>26</v>
      </c>
      <c r="Q29" s="61">
        <f>LOOKUP(P29,Poängberäkning!$B$6:$B$97,Poängberäkning!$C$6:$C$97)</f>
        <v>25</v>
      </c>
      <c r="R29" s="75">
        <v>34</v>
      </c>
      <c r="S29" s="61">
        <f>LOOKUP(R29,Poängberäkning!$B$6:$B$97,Poängberäkning!$C$6:$C$97)</f>
        <v>17</v>
      </c>
      <c r="T29" s="76">
        <v>38</v>
      </c>
      <c r="U29" s="66">
        <f>LOOKUP(T29,Poängberäkning!$B$6:$B$97,Poängberäkning!$C$6:$C$97)</f>
        <v>13</v>
      </c>
      <c r="V29" s="76">
        <v>38</v>
      </c>
      <c r="W29" s="66">
        <f>LOOKUP(V29,Poängberäkning!$B$6:$B$97,Poängberäkning!$C$6:$C$97)</f>
        <v>13</v>
      </c>
      <c r="X29" s="76">
        <v>38</v>
      </c>
      <c r="Y29" s="66">
        <f>LOOKUP(X29,Poängberäkning!$B$6:$B$97,Poängberäkning!$C$6:$C$97)</f>
        <v>13</v>
      </c>
      <c r="Z29" s="76">
        <v>31</v>
      </c>
      <c r="AA29" s="81">
        <f>LOOKUP(Z29,Poängberäkning!$B$6:$B$97,Poängberäkning!$C$6:$C$97)</f>
        <v>20</v>
      </c>
      <c r="AB29" s="76">
        <v>37</v>
      </c>
      <c r="AC29" s="66">
        <f>LOOKUP(AB29,Poängberäkning!$B$6:$B$97,Poängberäkning!$C$6:$C$97)</f>
        <v>14</v>
      </c>
      <c r="AD29" s="76">
        <v>32</v>
      </c>
      <c r="AE29" s="81">
        <f>LOOKUP(AD29,Poängberäkning!$B$6:$B$97,Poängberäkning!$C$6:$C$97)</f>
        <v>19</v>
      </c>
      <c r="AF29" s="82">
        <v>0</v>
      </c>
      <c r="AG29" s="83">
        <f>LOOKUP(AF29,Poängberäkning!$B$6:$B$97,Poängberäkning!$C$6:$C$97)</f>
        <v>0</v>
      </c>
      <c r="AH29" s="78">
        <v>0</v>
      </c>
      <c r="AI29" s="71">
        <f>LOOKUP(AH29,Poängberäkning!$B$6:$B$97,Poängberäkning!$C$6:$C$97)</f>
        <v>0</v>
      </c>
      <c r="AJ29" s="78">
        <v>0</v>
      </c>
      <c r="AK29" s="71">
        <f>LOOKUP(AJ29,Poängberäkning!$B$6:$B$97,Poängberäkning!$C$6:$C$97)</f>
        <v>0</v>
      </c>
      <c r="AL29" s="78">
        <v>0</v>
      </c>
      <c r="AM29" s="71">
        <f>LOOKUP(AL29,Poängberäkning!$B$6:$B$97,Poängberäkning!$C$6:$C$97)</f>
        <v>0</v>
      </c>
      <c r="AN29" s="123">
        <f>LARGE(($I29,$K29,$M29,$O29,$Q29,$S29),1)</f>
        <v>25</v>
      </c>
      <c r="AO29" s="124">
        <f>LARGE(($I29,$K29,$M29,$O29,$Q29,$S29),2)</f>
        <v>25</v>
      </c>
      <c r="AP29" s="124">
        <f>LARGE(($U29,$W29,$Y29,$AA29,$AC29,$AE29),1)</f>
        <v>20</v>
      </c>
      <c r="AQ29" s="124">
        <f>LARGE(($U29,$W29,$Y29,$AA29,$AC29,$AE29),2)</f>
        <v>19</v>
      </c>
      <c r="AR29" s="124">
        <f>LARGE(($AG29,$AI29,$AK29,$AM29),1)</f>
        <v>0</v>
      </c>
      <c r="AS29" s="125">
        <f>LARGE(($AG29,$AI29,$AK29,$AM29),2)</f>
        <v>0</v>
      </c>
      <c r="AT29" s="126">
        <f>LARGE(($AX29,$AY29,$AZ29,$BA29,$BB29,$BC29,$BD29,$BE29,$BF29,$BG29),1)</f>
        <v>23</v>
      </c>
      <c r="AU29" s="127">
        <f>LARGE(($AX29,$AY29,$AZ29,$BA29,$BB29,$BC29,$BD29,$BE29,$BF29,$BG29),2)</f>
        <v>17</v>
      </c>
      <c r="AV29" s="74">
        <f>LARGE(($AX29,$AY29,$AZ29,$BA29,$BB29,$BC29,$BD29,$BE29,$BF29,$BG29),3)</f>
        <v>17</v>
      </c>
      <c r="AW29" s="74">
        <f>LARGE(($AX29,$AY29,$AZ29,$BA29,$BB29,$BC29,$BD29,$BE29,$BF29,$BG29),4)</f>
        <v>15</v>
      </c>
      <c r="AX29" s="52">
        <f>LARGE(($I29,$K29,$M29,$O29,$Q29,$S29),3)</f>
        <v>23</v>
      </c>
      <c r="AY29" s="52">
        <f>LARGE(($I29,$K29,$M29,$O29,$Q29,$S29),4)</f>
        <v>17</v>
      </c>
      <c r="AZ29" s="52">
        <f>LARGE(($I29,$K29,$M29,$O29,$Q29,$S29),5)</f>
        <v>17</v>
      </c>
      <c r="BA29" s="52">
        <f>LARGE(($I29,$K29,$M29,$O29,$Q29,$S29),6)</f>
        <v>15</v>
      </c>
      <c r="BB29" s="53">
        <f>LARGE(($U29,$W29,$Y29,$AA29,$AC29,$AE29),3)</f>
        <v>14</v>
      </c>
      <c r="BC29" s="53">
        <f>LARGE(($U29,$W29,$Y29,$AA29,$AC29,$AE29),4)</f>
        <v>13</v>
      </c>
      <c r="BD29" s="53">
        <f>LARGE(($U29,$W29,$Y29,$AA29,$AC29,$AE29),5)</f>
        <v>13</v>
      </c>
      <c r="BE29" s="53">
        <f>LARGE(($U29,$W29,$Y29,$AA29,$AC29,$AE29),6)</f>
        <v>13</v>
      </c>
      <c r="BF29" s="53">
        <f>LARGE(($AG29,$AI29,$AK29,$AM29),3)</f>
        <v>0</v>
      </c>
      <c r="BG29" s="53">
        <f>LARGE(($AG29,$AI29,$AK29,$AM29),4)</f>
        <v>0</v>
      </c>
    </row>
    <row r="30" spans="1:59" ht="16.5" thickBot="1">
      <c r="A30" s="115">
        <f t="shared" si="3"/>
        <v>26</v>
      </c>
      <c r="B30" s="56">
        <f t="shared" si="4"/>
        <v>26</v>
      </c>
      <c r="C30" s="54" t="s">
        <v>88</v>
      </c>
      <c r="D30" s="142" t="s">
        <v>77</v>
      </c>
      <c r="E30" s="148">
        <f t="shared" si="5"/>
        <v>119</v>
      </c>
      <c r="F30" s="134">
        <f t="shared" si="6"/>
        <v>119</v>
      </c>
      <c r="G30" s="55">
        <f t="shared" si="7"/>
        <v>119</v>
      </c>
      <c r="H30" s="75">
        <v>0</v>
      </c>
      <c r="I30" s="80">
        <f>LOOKUP(H30,Poängberäkning!$B$6:$B$97,Poängberäkning!$C$6:$C$97)</f>
        <v>0</v>
      </c>
      <c r="J30" s="75">
        <v>31</v>
      </c>
      <c r="K30" s="61">
        <f>LOOKUP(J30,Poängberäkning!$B$6:$B$97,Poängberäkning!$C$6:$C$97)</f>
        <v>20</v>
      </c>
      <c r="L30" s="75">
        <v>0</v>
      </c>
      <c r="M30" s="61">
        <f>LOOKUP(L30,Poängberäkning!$B$6:$B$97,Poängberäkning!$C$6:$C$97)</f>
        <v>0</v>
      </c>
      <c r="N30" s="75">
        <v>0</v>
      </c>
      <c r="O30" s="80">
        <f>LOOKUP(N30,Poängberäkning!$B$6:$B$97,Poängberäkning!$C$6:$C$97)</f>
        <v>0</v>
      </c>
      <c r="P30" s="75">
        <v>0</v>
      </c>
      <c r="Q30" s="61">
        <f>LOOKUP(P30,Poängberäkning!$B$6:$B$97,Poängberäkning!$C$6:$C$97)</f>
        <v>0</v>
      </c>
      <c r="R30" s="75">
        <v>0</v>
      </c>
      <c r="S30" s="61">
        <f>LOOKUP(R30,Poängberäkning!$B$6:$B$97,Poängberäkning!$C$6:$C$97)</f>
        <v>0</v>
      </c>
      <c r="T30" s="76">
        <v>29</v>
      </c>
      <c r="U30" s="66">
        <f>LOOKUP(T30,Poängberäkning!$B$6:$B$97,Poängberäkning!$C$6:$C$97)</f>
        <v>22</v>
      </c>
      <c r="V30" s="76">
        <v>35</v>
      </c>
      <c r="W30" s="66">
        <f>LOOKUP(V30,Poängberäkning!$B$6:$B$97,Poängberäkning!$C$6:$C$97)</f>
        <v>16</v>
      </c>
      <c r="X30" s="76">
        <v>0</v>
      </c>
      <c r="Y30" s="66">
        <f>LOOKUP(X30,Poängberäkning!$B$6:$B$97,Poängberäkning!$C$6:$C$97)</f>
        <v>0</v>
      </c>
      <c r="Z30" s="76">
        <v>0</v>
      </c>
      <c r="AA30" s="81">
        <f>LOOKUP(Z30,Poängberäkning!$B$6:$B$97,Poängberäkning!$C$6:$C$97)</f>
        <v>0</v>
      </c>
      <c r="AB30" s="76">
        <v>0</v>
      </c>
      <c r="AC30" s="66">
        <f>LOOKUP(AB30,Poängberäkning!$B$6:$B$97,Poängberäkning!$C$6:$C$97)</f>
        <v>0</v>
      </c>
      <c r="AD30" s="76">
        <v>0</v>
      </c>
      <c r="AE30" s="81">
        <f>LOOKUP(AD30,Poängberäkning!$B$6:$B$97,Poängberäkning!$C$6:$C$97)</f>
        <v>0</v>
      </c>
      <c r="AF30" s="82">
        <v>34</v>
      </c>
      <c r="AG30" s="83">
        <f>LOOKUP(AF30,Poängberäkning!$B$6:$B$97,Poängberäkning!$C$6:$C$97)</f>
        <v>17</v>
      </c>
      <c r="AH30" s="78">
        <v>34</v>
      </c>
      <c r="AI30" s="71">
        <f>LOOKUP(AH30,Poängberäkning!$B$6:$B$97,Poängberäkning!$C$6:$C$97)</f>
        <v>17</v>
      </c>
      <c r="AJ30" s="78">
        <v>0</v>
      </c>
      <c r="AK30" s="71">
        <f>LOOKUP(AJ30,Poängberäkning!$B$6:$B$97,Poängberäkning!$C$6:$C$97)</f>
        <v>0</v>
      </c>
      <c r="AL30" s="78">
        <v>24</v>
      </c>
      <c r="AM30" s="71">
        <f>LOOKUP(AL30,Poängberäkning!$B$6:$B$97,Poängberäkning!$C$6:$C$97)</f>
        <v>27</v>
      </c>
      <c r="AN30" s="123">
        <f>LARGE(($I30,$K30,$M30,$O30,$Q30,$S30),1)</f>
        <v>20</v>
      </c>
      <c r="AO30" s="124">
        <f>LARGE(($I30,$K30,$M30,$O30,$Q30,$S30),2)</f>
        <v>0</v>
      </c>
      <c r="AP30" s="124">
        <f>LARGE(($U30,$W30,$Y30,$AA30,$AC30,$AE30),1)</f>
        <v>22</v>
      </c>
      <c r="AQ30" s="124">
        <f>LARGE(($U30,$W30,$Y30,$AA30,$AC30,$AE30),2)</f>
        <v>16</v>
      </c>
      <c r="AR30" s="124">
        <f>LARGE(($AG30,$AI30,$AK30,$AM30),1)</f>
        <v>27</v>
      </c>
      <c r="AS30" s="125">
        <f>LARGE(($AG30,$AI30,$AK30,$AM30),2)</f>
        <v>17</v>
      </c>
      <c r="AT30" s="126">
        <f>LARGE(($AX30,$AY30,$AZ30,$BA30,$BB30,$BC30,$BD30,$BE30,$BF30,$BG30),1)</f>
        <v>17</v>
      </c>
      <c r="AU30" s="127">
        <f>LARGE(($AX30,$AY30,$AZ30,$BA30,$BB30,$BC30,$BD30,$BE30,$BF30,$BG30),2)</f>
        <v>0</v>
      </c>
      <c r="AV30" s="74">
        <f>LARGE(($AX30,$AY30,$AZ30,$BA30,$BB30,$BC30,$BD30,$BE30,$BF30,$BG30),3)</f>
        <v>0</v>
      </c>
      <c r="AW30" s="74">
        <f>LARGE(($AX30,$AY30,$AZ30,$BA30,$BB30,$BC30,$BD30,$BE30,$BF30,$BG30),4)</f>
        <v>0</v>
      </c>
      <c r="AX30" s="52">
        <f>LARGE(($I30,$K30,$M30,$O30,$Q30,$S30),3)</f>
        <v>0</v>
      </c>
      <c r="AY30" s="52">
        <f>LARGE(($I30,$K30,$M30,$O30,$Q30,$S30),4)</f>
        <v>0</v>
      </c>
      <c r="AZ30" s="52">
        <f>LARGE(($I30,$K30,$M30,$O30,$Q30,$S30),5)</f>
        <v>0</v>
      </c>
      <c r="BA30" s="52">
        <f>LARGE(($I30,$K30,$M30,$O30,$Q30,$S30),6)</f>
        <v>0</v>
      </c>
      <c r="BB30" s="53">
        <f>LARGE(($U30,$W30,$Y30,$AA30,$AC30,$AE30),3)</f>
        <v>0</v>
      </c>
      <c r="BC30" s="53">
        <f>LARGE(($U30,$W30,$Y30,$AA30,$AC30,$AE30),4)</f>
        <v>0</v>
      </c>
      <c r="BD30" s="53">
        <f>LARGE(($U30,$W30,$Y30,$AA30,$AC30,$AE30),5)</f>
        <v>0</v>
      </c>
      <c r="BE30" s="53">
        <f>LARGE(($U30,$W30,$Y30,$AA30,$AC30,$AE30),6)</f>
        <v>0</v>
      </c>
      <c r="BF30" s="53">
        <f>LARGE(($AG30,$AI30,$AK30,$AM30),3)</f>
        <v>17</v>
      </c>
      <c r="BG30" s="53">
        <f>LARGE(($AG30,$AI30,$AK30,$AM30),4)</f>
        <v>0</v>
      </c>
    </row>
    <row r="31" spans="1:59" ht="16.5" thickBot="1">
      <c r="A31" s="115">
        <f t="shared" si="3"/>
        <v>27</v>
      </c>
      <c r="B31" s="56">
        <f t="shared" si="4"/>
        <v>27</v>
      </c>
      <c r="C31" s="54" t="s">
        <v>80</v>
      </c>
      <c r="D31" s="142" t="s">
        <v>48</v>
      </c>
      <c r="E31" s="148">
        <f t="shared" si="5"/>
        <v>112</v>
      </c>
      <c r="F31" s="134">
        <f t="shared" si="6"/>
        <v>129</v>
      </c>
      <c r="G31" s="55">
        <f t="shared" si="7"/>
        <v>138</v>
      </c>
      <c r="H31" s="75">
        <v>30</v>
      </c>
      <c r="I31" s="80">
        <f>LOOKUP(H31,Poängberäkning!$B$6:$B$97,Poängberäkning!$C$6:$C$97)</f>
        <v>21</v>
      </c>
      <c r="J31" s="75">
        <v>41</v>
      </c>
      <c r="K31" s="61">
        <f>LOOKUP(J31,Poängberäkning!$B$6:$B$97,Poängberäkning!$C$6:$C$97)</f>
        <v>10</v>
      </c>
      <c r="L31" s="75">
        <v>0</v>
      </c>
      <c r="M31" s="61">
        <f>LOOKUP(L31,Poängberäkning!$B$6:$B$97,Poängberäkning!$C$6:$C$97)</f>
        <v>0</v>
      </c>
      <c r="N31" s="75">
        <v>0</v>
      </c>
      <c r="O31" s="80">
        <f>LOOKUP(N31,Poängberäkning!$B$6:$B$97,Poängberäkning!$C$6:$C$97)</f>
        <v>0</v>
      </c>
      <c r="P31" s="75">
        <v>34</v>
      </c>
      <c r="Q31" s="61">
        <f>LOOKUP(P31,Poängberäkning!$B$6:$B$97,Poängberäkning!$C$6:$C$97)</f>
        <v>17</v>
      </c>
      <c r="R31" s="75">
        <v>49</v>
      </c>
      <c r="S31" s="61">
        <f>LOOKUP(R31,Poängberäkning!$B$6:$B$97,Poängberäkning!$C$6:$C$97)</f>
        <v>2</v>
      </c>
      <c r="T31" s="76">
        <v>43</v>
      </c>
      <c r="U31" s="66">
        <f>LOOKUP(T31,Poängberäkning!$B$6:$B$97,Poängberäkning!$C$6:$C$97)</f>
        <v>8</v>
      </c>
      <c r="V31" s="76">
        <v>41</v>
      </c>
      <c r="W31" s="66">
        <f>LOOKUP(V31,Poängberäkning!$B$6:$B$97,Poängberäkning!$C$6:$C$97)</f>
        <v>10</v>
      </c>
      <c r="X31" s="76">
        <v>0</v>
      </c>
      <c r="Y31" s="66">
        <f>LOOKUP(X31,Poängberäkning!$B$6:$B$97,Poängberäkning!$C$6:$C$97)</f>
        <v>0</v>
      </c>
      <c r="Z31" s="76">
        <v>0</v>
      </c>
      <c r="AA31" s="81">
        <f>LOOKUP(Z31,Poängberäkning!$B$6:$B$97,Poängberäkning!$C$6:$C$97)</f>
        <v>0</v>
      </c>
      <c r="AB31" s="76">
        <v>44</v>
      </c>
      <c r="AC31" s="66">
        <f>LOOKUP(AB31,Poängberäkning!$B$6:$B$97,Poängberäkning!$C$6:$C$97)</f>
        <v>7</v>
      </c>
      <c r="AD31" s="76">
        <v>42</v>
      </c>
      <c r="AE31" s="81">
        <f>LOOKUP(AD31,Poängberäkning!$B$6:$B$97,Poängberäkning!$C$6:$C$97)</f>
        <v>9</v>
      </c>
      <c r="AF31" s="82">
        <v>42</v>
      </c>
      <c r="AG31" s="83">
        <f>LOOKUP(AF31,Poängberäkning!$B$6:$B$97,Poängberäkning!$C$6:$C$97)</f>
        <v>9</v>
      </c>
      <c r="AH31" s="78">
        <v>40</v>
      </c>
      <c r="AI31" s="71">
        <f>LOOKUP(AH31,Poängberäkning!$B$6:$B$97,Poängberäkning!$C$6:$C$97)</f>
        <v>11</v>
      </c>
      <c r="AJ31" s="78">
        <v>34</v>
      </c>
      <c r="AK31" s="71">
        <f>LOOKUP(AJ31,Poängberäkning!$B$6:$B$97,Poängberäkning!$C$6:$C$97)</f>
        <v>17</v>
      </c>
      <c r="AL31" s="78">
        <v>34</v>
      </c>
      <c r="AM31" s="71">
        <f>LOOKUP(AL31,Poängberäkning!$B$6:$B$97,Poängberäkning!$C$6:$C$97)</f>
        <v>17</v>
      </c>
      <c r="AN31" s="123">
        <f>LARGE(($I31,$K31,$M31,$O31,$Q31,$S31),1)</f>
        <v>21</v>
      </c>
      <c r="AO31" s="124">
        <f>LARGE(($I31,$K31,$M31,$O31,$Q31,$S31),2)</f>
        <v>17</v>
      </c>
      <c r="AP31" s="124">
        <f>LARGE(($U31,$W31,$Y31,$AA31,$AC31,$AE31),1)</f>
        <v>10</v>
      </c>
      <c r="AQ31" s="124">
        <f>LARGE(($U31,$W31,$Y31,$AA31,$AC31,$AE31),2)</f>
        <v>9</v>
      </c>
      <c r="AR31" s="124">
        <f>LARGE(($AG31,$AI31,$AK31,$AM31),1)</f>
        <v>17</v>
      </c>
      <c r="AS31" s="125">
        <f>LARGE(($AG31,$AI31,$AK31,$AM31),2)</f>
        <v>17</v>
      </c>
      <c r="AT31" s="126">
        <f>LARGE(($AX31,$AY31,$AZ31,$BA31,$BB31,$BC31,$BD31,$BE31,$BF31,$BG31),1)</f>
        <v>11</v>
      </c>
      <c r="AU31" s="127">
        <f>LARGE(($AX31,$AY31,$AZ31,$BA31,$BB31,$BC31,$BD31,$BE31,$BF31,$BG31),2)</f>
        <v>10</v>
      </c>
      <c r="AV31" s="74">
        <f>LARGE(($AX31,$AY31,$AZ31,$BA31,$BB31,$BC31,$BD31,$BE31,$BF31,$BG31),3)</f>
        <v>9</v>
      </c>
      <c r="AW31" s="74">
        <f>LARGE(($AX31,$AY31,$AZ31,$BA31,$BB31,$BC31,$BD31,$BE31,$BF31,$BG31),4)</f>
        <v>8</v>
      </c>
      <c r="AX31" s="52">
        <f>LARGE(($I31,$K31,$M31,$O31,$Q31,$S31),3)</f>
        <v>10</v>
      </c>
      <c r="AY31" s="52">
        <f>LARGE(($I31,$K31,$M31,$O31,$Q31,$S31),4)</f>
        <v>2</v>
      </c>
      <c r="AZ31" s="52">
        <f>LARGE(($I31,$K31,$M31,$O31,$Q31,$S31),5)</f>
        <v>0</v>
      </c>
      <c r="BA31" s="52">
        <f>LARGE(($I31,$K31,$M31,$O31,$Q31,$S31),6)</f>
        <v>0</v>
      </c>
      <c r="BB31" s="53">
        <f>LARGE(($U31,$W31,$Y31,$AA31,$AC31,$AE31),3)</f>
        <v>8</v>
      </c>
      <c r="BC31" s="53">
        <f>LARGE(($U31,$W31,$Y31,$AA31,$AC31,$AE31),4)</f>
        <v>7</v>
      </c>
      <c r="BD31" s="53">
        <f>LARGE(($U31,$W31,$Y31,$AA31,$AC31,$AE31),5)</f>
        <v>0</v>
      </c>
      <c r="BE31" s="53">
        <f>LARGE(($U31,$W31,$Y31,$AA31,$AC31,$AE31),6)</f>
        <v>0</v>
      </c>
      <c r="BF31" s="53">
        <f>LARGE(($AG31,$AI31,$AK31,$AM31),3)</f>
        <v>11</v>
      </c>
      <c r="BG31" s="53">
        <f>LARGE(($AG31,$AI31,$AK31,$AM31),4)</f>
        <v>9</v>
      </c>
    </row>
    <row r="32" spans="1:59" ht="16.5" thickBot="1">
      <c r="A32" s="115">
        <f t="shared" si="3"/>
        <v>28</v>
      </c>
      <c r="B32" s="56">
        <f t="shared" si="4"/>
        <v>28</v>
      </c>
      <c r="C32" s="138" t="s">
        <v>202</v>
      </c>
      <c r="D32" s="145" t="s">
        <v>197</v>
      </c>
      <c r="E32" s="148">
        <f t="shared" si="5"/>
        <v>76</v>
      </c>
      <c r="F32" s="134">
        <f t="shared" si="6"/>
        <v>76</v>
      </c>
      <c r="G32" s="55">
        <f t="shared" si="7"/>
        <v>76</v>
      </c>
      <c r="H32" s="75">
        <v>0</v>
      </c>
      <c r="I32" s="80">
        <f>LOOKUP(H32,Poängberäkning!$B$6:$B$97,Poängberäkning!$C$6:$C$97)</f>
        <v>0</v>
      </c>
      <c r="J32" s="75">
        <v>0</v>
      </c>
      <c r="K32" s="61">
        <f>LOOKUP(J32,Poängberäkning!$B$6:$B$97,Poängberäkning!$C$6:$C$97)</f>
        <v>0</v>
      </c>
      <c r="L32" s="75">
        <v>0</v>
      </c>
      <c r="M32" s="61">
        <f>LOOKUP(L32,Poängberäkning!$B$6:$B$97,Poängberäkning!$C$6:$C$97)</f>
        <v>0</v>
      </c>
      <c r="N32" s="75">
        <v>0</v>
      </c>
      <c r="O32" s="80">
        <f>LOOKUP(N32,Poängberäkning!$B$6:$B$97,Poängberäkning!$C$6:$C$97)</f>
        <v>0</v>
      </c>
      <c r="P32" s="75">
        <v>38</v>
      </c>
      <c r="Q32" s="61">
        <f>LOOKUP(P32,Poängberäkning!$B$6:$B$97,Poängberäkning!$C$6:$C$97)</f>
        <v>13</v>
      </c>
      <c r="R32" s="75">
        <v>22</v>
      </c>
      <c r="S32" s="61">
        <f>LOOKUP(R32,Poängberäkning!$B$6:$B$97,Poängberäkning!$C$6:$C$97)</f>
        <v>29</v>
      </c>
      <c r="T32" s="76">
        <v>0</v>
      </c>
      <c r="U32" s="66">
        <f>LOOKUP(T32,Poängberäkning!$B$6:$B$97,Poängberäkning!$C$6:$C$97)</f>
        <v>0</v>
      </c>
      <c r="V32" s="76">
        <v>0</v>
      </c>
      <c r="W32" s="66">
        <f>LOOKUP(V32,Poängberäkning!$B$6:$B$97,Poängberäkning!$C$6:$C$97)</f>
        <v>0</v>
      </c>
      <c r="X32" s="76">
        <v>0</v>
      </c>
      <c r="Y32" s="66">
        <f>LOOKUP(X32,Poängberäkning!$B$6:$B$97,Poängberäkning!$C$6:$C$97)</f>
        <v>0</v>
      </c>
      <c r="Z32" s="76">
        <v>0</v>
      </c>
      <c r="AA32" s="81">
        <f>LOOKUP(Z32,Poängberäkning!$B$6:$B$97,Poängberäkning!$C$6:$C$97)</f>
        <v>0</v>
      </c>
      <c r="AB32" s="76">
        <v>29</v>
      </c>
      <c r="AC32" s="66">
        <f>LOOKUP(AB32,Poängberäkning!$B$6:$B$97,Poängberäkning!$C$6:$C$97)</f>
        <v>22</v>
      </c>
      <c r="AD32" s="76">
        <v>39</v>
      </c>
      <c r="AE32" s="81">
        <f>LOOKUP(AD32,Poängberäkning!$B$6:$B$97,Poängberäkning!$C$6:$C$97)</f>
        <v>12</v>
      </c>
      <c r="AF32" s="82">
        <v>0</v>
      </c>
      <c r="AG32" s="83">
        <f>LOOKUP(AF32,Poängberäkning!$B$6:$B$97,Poängberäkning!$C$6:$C$97)</f>
        <v>0</v>
      </c>
      <c r="AH32" s="78">
        <v>0</v>
      </c>
      <c r="AI32" s="71">
        <f>LOOKUP(AH32,Poängberäkning!$B$6:$B$97,Poängberäkning!$C$6:$C$97)</f>
        <v>0</v>
      </c>
      <c r="AJ32" s="78">
        <v>0</v>
      </c>
      <c r="AK32" s="71">
        <f>LOOKUP(AJ32,Poängberäkning!$B$6:$B$97,Poängberäkning!$C$6:$C$97)</f>
        <v>0</v>
      </c>
      <c r="AL32" s="78">
        <v>0</v>
      </c>
      <c r="AM32" s="71">
        <f>LOOKUP(AL32,Poängberäkning!$B$6:$B$97,Poängberäkning!$C$6:$C$97)</f>
        <v>0</v>
      </c>
      <c r="AN32" s="123">
        <f>LARGE(($I32,$K32,$M32,$O32,$Q32,$S32),1)</f>
        <v>29</v>
      </c>
      <c r="AO32" s="124">
        <f>LARGE(($I32,$K32,$M32,$O32,$Q32,$S32),2)</f>
        <v>13</v>
      </c>
      <c r="AP32" s="124">
        <f>LARGE(($U32,$W32,$Y32,$AA32,$AC32,$AE32),1)</f>
        <v>22</v>
      </c>
      <c r="AQ32" s="124">
        <f>LARGE(($U32,$W32,$Y32,$AA32,$AC32,$AE32),2)</f>
        <v>12</v>
      </c>
      <c r="AR32" s="124">
        <f>LARGE(($AG32,$AI32,$AK32,$AM32),1)</f>
        <v>0</v>
      </c>
      <c r="AS32" s="125">
        <f>LARGE(($AG32,$AI32,$AK32,$AM32),2)</f>
        <v>0</v>
      </c>
      <c r="AT32" s="126">
        <f>LARGE(($AX32,$AY32,$AZ32,$BA32,$BB32,$BC32,$BD32,$BE32,$BF32,$BG32),1)</f>
        <v>0</v>
      </c>
      <c r="AU32" s="127">
        <f>LARGE(($AX32,$AY32,$AZ32,$BA32,$BB32,$BC32,$BD32,$BE32,$BF32,$BG32),2)</f>
        <v>0</v>
      </c>
      <c r="AV32" s="74">
        <f>LARGE(($AX32,$AY32,$AZ32,$BA32,$BB32,$BC32,$BD32,$BE32,$BF32,$BG32),3)</f>
        <v>0</v>
      </c>
      <c r="AW32" s="74">
        <f>LARGE(($AX32,$AY32,$AZ32,$BA32,$BB32,$BC32,$BD32,$BE32,$BF32,$BG32),4)</f>
        <v>0</v>
      </c>
      <c r="AX32" s="52">
        <f>LARGE(($I32,$K32,$M32,$O32,$Q32,$S32),3)</f>
        <v>0</v>
      </c>
      <c r="AY32" s="52">
        <f>LARGE(($I32,$K32,$M32,$O32,$Q32,$S32),4)</f>
        <v>0</v>
      </c>
      <c r="AZ32" s="52">
        <f>LARGE(($I32,$K32,$M32,$O32,$Q32,$S32),5)</f>
        <v>0</v>
      </c>
      <c r="BA32" s="52">
        <f>LARGE(($I32,$K32,$M32,$O32,$Q32,$S32),6)</f>
        <v>0</v>
      </c>
      <c r="BB32" s="53">
        <f>LARGE(($U32,$W32,$Y32,$AA32,$AC32,$AE32),3)</f>
        <v>0</v>
      </c>
      <c r="BC32" s="53">
        <f>LARGE(($U32,$W32,$Y32,$AA32,$AC32,$AE32),4)</f>
        <v>0</v>
      </c>
      <c r="BD32" s="53">
        <f>LARGE(($U32,$W32,$Y32,$AA32,$AC32,$AE32),5)</f>
        <v>0</v>
      </c>
      <c r="BE32" s="53">
        <f>LARGE(($U32,$W32,$Y32,$AA32,$AC32,$AE32),6)</f>
        <v>0</v>
      </c>
      <c r="BF32" s="53">
        <f>LARGE(($AG32,$AI32,$AK32,$AM32),3)</f>
        <v>0</v>
      </c>
      <c r="BG32" s="53">
        <f>LARGE(($AG32,$AI32,$AK32,$AM32),4)</f>
        <v>0</v>
      </c>
    </row>
    <row r="33" spans="1:59" ht="16.5" thickBot="1">
      <c r="A33" s="115">
        <f t="shared" si="3"/>
        <v>29</v>
      </c>
      <c r="B33" s="56">
        <f t="shared" si="4"/>
        <v>29</v>
      </c>
      <c r="C33" s="54" t="s">
        <v>194</v>
      </c>
      <c r="D33" s="142" t="s">
        <v>69</v>
      </c>
      <c r="E33" s="148">
        <f t="shared" si="5"/>
        <v>75</v>
      </c>
      <c r="F33" s="134">
        <f t="shared" si="6"/>
        <v>92</v>
      </c>
      <c r="G33" s="55">
        <f t="shared" si="7"/>
        <v>108</v>
      </c>
      <c r="H33" s="75">
        <v>0</v>
      </c>
      <c r="I33" s="80">
        <f>LOOKUP(H33,Poängberäkning!$B$6:$B$97,Poängberäkning!$C$6:$C$97)</f>
        <v>0</v>
      </c>
      <c r="J33" s="75">
        <v>43</v>
      </c>
      <c r="K33" s="61">
        <f>LOOKUP(J33,Poängberäkning!$B$6:$B$97,Poängberäkning!$C$6:$C$97)</f>
        <v>8</v>
      </c>
      <c r="L33" s="75">
        <v>39</v>
      </c>
      <c r="M33" s="61">
        <f>LOOKUP(L33,Poängberäkning!$B$6:$B$97,Poängberäkning!$C$6:$C$97)</f>
        <v>12</v>
      </c>
      <c r="N33" s="75">
        <v>34</v>
      </c>
      <c r="O33" s="80">
        <f>LOOKUP(N33,Poängberäkning!$B$6:$B$97,Poängberäkning!$C$6:$C$97)</f>
        <v>17</v>
      </c>
      <c r="P33" s="75">
        <v>37</v>
      </c>
      <c r="Q33" s="61">
        <f>LOOKUP(P33,Poängberäkning!$B$6:$B$97,Poängberäkning!$C$6:$C$97)</f>
        <v>14</v>
      </c>
      <c r="R33" s="75">
        <v>47</v>
      </c>
      <c r="S33" s="61">
        <f>LOOKUP(R33,Poängberäkning!$B$6:$B$97,Poängberäkning!$C$6:$C$97)</f>
        <v>4</v>
      </c>
      <c r="T33" s="76">
        <v>41</v>
      </c>
      <c r="U33" s="66">
        <f>LOOKUP(T33,Poängberäkning!$B$6:$B$97,Poängberäkning!$C$6:$C$97)</f>
        <v>10</v>
      </c>
      <c r="V33" s="76">
        <v>40</v>
      </c>
      <c r="W33" s="66">
        <f>LOOKUP(V33,Poängberäkning!$B$6:$B$97,Poängberäkning!$C$6:$C$97)</f>
        <v>11</v>
      </c>
      <c r="X33" s="76">
        <v>42</v>
      </c>
      <c r="Y33" s="66">
        <f>LOOKUP(X33,Poängberäkning!$B$6:$B$97,Poängberäkning!$C$6:$C$97)</f>
        <v>9</v>
      </c>
      <c r="Z33" s="76">
        <v>40</v>
      </c>
      <c r="AA33" s="81">
        <f>LOOKUP(Z33,Poängberäkning!$B$6:$B$97,Poängberäkning!$C$6:$C$97)</f>
        <v>11</v>
      </c>
      <c r="AB33" s="76">
        <v>45</v>
      </c>
      <c r="AC33" s="66">
        <f>LOOKUP(AB33,Poängberäkning!$B$6:$B$97,Poängberäkning!$C$6:$C$97)</f>
        <v>6</v>
      </c>
      <c r="AD33" s="76">
        <v>45</v>
      </c>
      <c r="AE33" s="81">
        <f>LOOKUP(AD33,Poängberäkning!$B$6:$B$97,Poängberäkning!$C$6:$C$97)</f>
        <v>6</v>
      </c>
      <c r="AF33" s="82">
        <v>0</v>
      </c>
      <c r="AG33" s="83">
        <f>LOOKUP(AF33,Poängberäkning!$B$6:$B$97,Poängberäkning!$C$6:$C$97)</f>
        <v>0</v>
      </c>
      <c r="AH33" s="78">
        <v>0</v>
      </c>
      <c r="AI33" s="71">
        <f>LOOKUP(AH33,Poängberäkning!$B$6:$B$97,Poängberäkning!$C$6:$C$97)</f>
        <v>0</v>
      </c>
      <c r="AJ33" s="78">
        <v>0</v>
      </c>
      <c r="AK33" s="71">
        <f>LOOKUP(AJ33,Poängberäkning!$B$6:$B$97,Poängberäkning!$C$6:$C$97)</f>
        <v>0</v>
      </c>
      <c r="AL33" s="78">
        <v>0</v>
      </c>
      <c r="AM33" s="71">
        <f>LOOKUP(AL33,Poängberäkning!$B$6:$B$97,Poängberäkning!$C$6:$C$97)</f>
        <v>0</v>
      </c>
      <c r="AN33" s="123">
        <f>LARGE(($I33,$K33,$M33,$O33,$Q33,$S33),1)</f>
        <v>17</v>
      </c>
      <c r="AO33" s="124">
        <f>LARGE(($I33,$K33,$M33,$O33,$Q33,$S33),2)</f>
        <v>14</v>
      </c>
      <c r="AP33" s="124">
        <f>LARGE(($U33,$W33,$Y33,$AA33,$AC33,$AE33),1)</f>
        <v>11</v>
      </c>
      <c r="AQ33" s="124">
        <f>LARGE(($U33,$W33,$Y33,$AA33,$AC33,$AE33),2)</f>
        <v>11</v>
      </c>
      <c r="AR33" s="124">
        <f>LARGE(($AG33,$AI33,$AK33,$AM33),1)</f>
        <v>0</v>
      </c>
      <c r="AS33" s="125">
        <f>LARGE(($AG33,$AI33,$AK33,$AM33),2)</f>
        <v>0</v>
      </c>
      <c r="AT33" s="126">
        <f>LARGE(($AX33,$AY33,$AZ33,$BA33,$BB33,$BC33,$BD33,$BE33,$BF33,$BG33),1)</f>
        <v>12</v>
      </c>
      <c r="AU33" s="127">
        <f>LARGE(($AX33,$AY33,$AZ33,$BA33,$BB33,$BC33,$BD33,$BE33,$BF33,$BG33),2)</f>
        <v>10</v>
      </c>
      <c r="AV33" s="74">
        <f>LARGE(($AX33,$AY33,$AZ33,$BA33,$BB33,$BC33,$BD33,$BE33,$BF33,$BG33),3)</f>
        <v>9</v>
      </c>
      <c r="AW33" s="74">
        <f>LARGE(($AX33,$AY33,$AZ33,$BA33,$BB33,$BC33,$BD33,$BE33,$BF33,$BG33),4)</f>
        <v>8</v>
      </c>
      <c r="AX33" s="52">
        <f>LARGE(($I33,$K33,$M33,$O33,$Q33,$S33),3)</f>
        <v>12</v>
      </c>
      <c r="AY33" s="52">
        <f>LARGE(($I33,$K33,$M33,$O33,$Q33,$S33),4)</f>
        <v>8</v>
      </c>
      <c r="AZ33" s="52">
        <f>LARGE(($I33,$K33,$M33,$O33,$Q33,$S33),5)</f>
        <v>4</v>
      </c>
      <c r="BA33" s="52">
        <f>LARGE(($I33,$K33,$M33,$O33,$Q33,$S33),6)</f>
        <v>0</v>
      </c>
      <c r="BB33" s="53">
        <f>LARGE(($U33,$W33,$Y33,$AA33,$AC33,$AE33),3)</f>
        <v>10</v>
      </c>
      <c r="BC33" s="53">
        <f>LARGE(($U33,$W33,$Y33,$AA33,$AC33,$AE33),4)</f>
        <v>9</v>
      </c>
      <c r="BD33" s="53">
        <f>LARGE(($U33,$W33,$Y33,$AA33,$AC33,$AE33),5)</f>
        <v>6</v>
      </c>
      <c r="BE33" s="53">
        <f>LARGE(($U33,$W33,$Y33,$AA33,$AC33,$AE33),6)</f>
        <v>6</v>
      </c>
      <c r="BF33" s="53">
        <f>LARGE(($AG33,$AI33,$AK33,$AM33),3)</f>
        <v>0</v>
      </c>
      <c r="BG33" s="53">
        <f>LARGE(($AG33,$AI33,$AK33,$AM33),4)</f>
        <v>0</v>
      </c>
    </row>
    <row r="34" spans="1:59" ht="16.5" thickBot="1">
      <c r="A34" s="115">
        <f t="shared" si="3"/>
        <v>30</v>
      </c>
      <c r="B34" s="56">
        <f t="shared" si="4"/>
        <v>30</v>
      </c>
      <c r="C34" s="54" t="s">
        <v>82</v>
      </c>
      <c r="D34" s="142" t="s">
        <v>50</v>
      </c>
      <c r="E34" s="148">
        <f t="shared" si="5"/>
        <v>72</v>
      </c>
      <c r="F34" s="134">
        <f t="shared" si="6"/>
        <v>72</v>
      </c>
      <c r="G34" s="55">
        <f t="shared" si="7"/>
        <v>72</v>
      </c>
      <c r="H34" s="75">
        <v>23</v>
      </c>
      <c r="I34" s="80">
        <f>LOOKUP(H34,Poängberäkning!$B$6:$B$97,Poängberäkning!$C$6:$C$97)</f>
        <v>28</v>
      </c>
      <c r="J34" s="75">
        <v>0</v>
      </c>
      <c r="K34" s="61">
        <f>LOOKUP(J34,Poängberäkning!$B$6:$B$97,Poängberäkning!$C$6:$C$97)</f>
        <v>0</v>
      </c>
      <c r="L34" s="75">
        <v>0</v>
      </c>
      <c r="M34" s="61">
        <f>LOOKUP(L34,Poängberäkning!$B$6:$B$97,Poängberäkning!$C$6:$C$97)</f>
        <v>0</v>
      </c>
      <c r="N34" s="75">
        <v>0</v>
      </c>
      <c r="O34" s="80">
        <f>LOOKUP(N34,Poängberäkning!$B$6:$B$97,Poängberäkning!$C$6:$C$97)</f>
        <v>0</v>
      </c>
      <c r="P34" s="75">
        <v>19</v>
      </c>
      <c r="Q34" s="61">
        <f>LOOKUP(P34,Poängberäkning!$B$6:$B$97,Poängberäkning!$C$6:$C$97)</f>
        <v>32</v>
      </c>
      <c r="R34" s="75">
        <v>39</v>
      </c>
      <c r="S34" s="61">
        <f>LOOKUP(R34,Poängberäkning!$B$6:$B$97,Poängberäkning!$C$6:$C$97)</f>
        <v>12</v>
      </c>
      <c r="T34" s="76">
        <v>0</v>
      </c>
      <c r="U34" s="66">
        <f>LOOKUP(T34,Poängberäkning!$B$6:$B$97,Poängberäkning!$C$6:$C$97)</f>
        <v>0</v>
      </c>
      <c r="V34" s="76">
        <v>0</v>
      </c>
      <c r="W34" s="66">
        <f>LOOKUP(V34,Poängberäkning!$B$6:$B$97,Poängberäkning!$C$6:$C$97)</f>
        <v>0</v>
      </c>
      <c r="X34" s="76">
        <v>0</v>
      </c>
      <c r="Y34" s="66">
        <f>LOOKUP(X34,Poängberäkning!$B$6:$B$97,Poängberäkning!$C$6:$C$97)</f>
        <v>0</v>
      </c>
      <c r="Z34" s="76">
        <v>0</v>
      </c>
      <c r="AA34" s="81">
        <f>LOOKUP(Z34,Poängberäkning!$B$6:$B$97,Poängberäkning!$C$6:$C$97)</f>
        <v>0</v>
      </c>
      <c r="AB34" s="76">
        <v>0</v>
      </c>
      <c r="AC34" s="66">
        <f>LOOKUP(AB34,Poängberäkning!$B$6:$B$97,Poängberäkning!$C$6:$C$97)</f>
        <v>0</v>
      </c>
      <c r="AD34" s="76">
        <v>0</v>
      </c>
      <c r="AE34" s="81">
        <f>LOOKUP(AD34,Poängberäkning!$B$6:$B$97,Poängberäkning!$C$6:$C$97)</f>
        <v>0</v>
      </c>
      <c r="AF34" s="82">
        <v>0</v>
      </c>
      <c r="AG34" s="83">
        <f>LOOKUP(AF34,Poängberäkning!$B$6:$B$97,Poängberäkning!$C$6:$C$97)</f>
        <v>0</v>
      </c>
      <c r="AH34" s="78">
        <v>0</v>
      </c>
      <c r="AI34" s="71">
        <f>LOOKUP(AH34,Poängberäkning!$B$6:$B$97,Poängberäkning!$C$6:$C$97)</f>
        <v>0</v>
      </c>
      <c r="AJ34" s="78">
        <v>0</v>
      </c>
      <c r="AK34" s="71">
        <f>LOOKUP(AJ34,Poängberäkning!$B$6:$B$97,Poängberäkning!$C$6:$C$97)</f>
        <v>0</v>
      </c>
      <c r="AL34" s="78">
        <v>0</v>
      </c>
      <c r="AM34" s="71">
        <f>LOOKUP(AL34,Poängberäkning!$B$6:$B$97,Poängberäkning!$C$6:$C$97)</f>
        <v>0</v>
      </c>
      <c r="AN34" s="123">
        <f>LARGE(($I34,$K34,$M34,$O34,$Q34,$S34),1)</f>
        <v>32</v>
      </c>
      <c r="AO34" s="124">
        <f>LARGE(($I34,$K34,$M34,$O34,$Q34,$S34),2)</f>
        <v>28</v>
      </c>
      <c r="AP34" s="124">
        <f>LARGE(($U34,$W34,$Y34,$AA34,$AC34,$AE34),1)</f>
        <v>0</v>
      </c>
      <c r="AQ34" s="124">
        <f>LARGE(($U34,$W34,$Y34,$AA34,$AC34,$AE34),2)</f>
        <v>0</v>
      </c>
      <c r="AR34" s="124">
        <f>LARGE(($AG34,$AI34,$AK34,$AM34),1)</f>
        <v>0</v>
      </c>
      <c r="AS34" s="125">
        <f>LARGE(($AG34,$AI34,$AK34,$AM34),2)</f>
        <v>0</v>
      </c>
      <c r="AT34" s="126">
        <f>LARGE(($AX34,$AY34,$AZ34,$BA34,$BB34,$BC34,$BD34,$BE34,$BF34,$BG34),1)</f>
        <v>12</v>
      </c>
      <c r="AU34" s="127">
        <f>LARGE(($AX34,$AY34,$AZ34,$BA34,$BB34,$BC34,$BD34,$BE34,$BF34,$BG34),2)</f>
        <v>0</v>
      </c>
      <c r="AV34" s="74">
        <f>LARGE(($AX34,$AY34,$AZ34,$BA34,$BB34,$BC34,$BD34,$BE34,$BF34,$BG34),3)</f>
        <v>0</v>
      </c>
      <c r="AW34" s="74">
        <f>LARGE(($AX34,$AY34,$AZ34,$BA34,$BB34,$BC34,$BD34,$BE34,$BF34,$BG34),4)</f>
        <v>0</v>
      </c>
      <c r="AX34" s="52">
        <f>LARGE(($I34,$K34,$M34,$O34,$Q34,$S34),3)</f>
        <v>12</v>
      </c>
      <c r="AY34" s="52">
        <f>LARGE(($I34,$K34,$M34,$O34,$Q34,$S34),4)</f>
        <v>0</v>
      </c>
      <c r="AZ34" s="52">
        <f>LARGE(($I34,$K34,$M34,$O34,$Q34,$S34),5)</f>
        <v>0</v>
      </c>
      <c r="BA34" s="52">
        <f>LARGE(($I34,$K34,$M34,$O34,$Q34,$S34),6)</f>
        <v>0</v>
      </c>
      <c r="BB34" s="53">
        <f>LARGE(($U34,$W34,$Y34,$AA34,$AC34,$AE34),3)</f>
        <v>0</v>
      </c>
      <c r="BC34" s="53">
        <f>LARGE(($U34,$W34,$Y34,$AA34,$AC34,$AE34),4)</f>
        <v>0</v>
      </c>
      <c r="BD34" s="53">
        <f>LARGE(($U34,$W34,$Y34,$AA34,$AC34,$AE34),5)</f>
        <v>0</v>
      </c>
      <c r="BE34" s="53">
        <f>LARGE(($U34,$W34,$Y34,$AA34,$AC34,$AE34),6)</f>
        <v>0</v>
      </c>
      <c r="BF34" s="53">
        <f>LARGE(($AG34,$AI34,$AK34,$AM34),3)</f>
        <v>0</v>
      </c>
      <c r="BG34" s="53">
        <f>LARGE(($AG34,$AI34,$AK34,$AM34),4)</f>
        <v>0</v>
      </c>
    </row>
    <row r="35" spans="1:59" ht="16.5" thickBot="1">
      <c r="A35" s="115">
        <f t="shared" si="3"/>
        <v>31</v>
      </c>
      <c r="B35" s="56">
        <f t="shared" si="4"/>
        <v>31</v>
      </c>
      <c r="C35" s="54" t="s">
        <v>90</v>
      </c>
      <c r="D35" s="142" t="s">
        <v>54</v>
      </c>
      <c r="E35" s="148">
        <f t="shared" si="5"/>
        <v>66</v>
      </c>
      <c r="F35" s="134">
        <f t="shared" si="6"/>
        <v>79</v>
      </c>
      <c r="G35" s="55">
        <f t="shared" si="7"/>
        <v>82</v>
      </c>
      <c r="H35" s="75">
        <v>0</v>
      </c>
      <c r="I35" s="80">
        <f>LOOKUP(H35,Poängberäkning!$B$6:$B$97,Poängberäkning!$C$6:$C$97)</f>
        <v>0</v>
      </c>
      <c r="J35" s="75">
        <v>0</v>
      </c>
      <c r="K35" s="61">
        <f>LOOKUP(J35,Poängberäkning!$B$6:$B$97,Poängberäkning!$C$6:$C$97)</f>
        <v>0</v>
      </c>
      <c r="L35" s="75">
        <v>40</v>
      </c>
      <c r="M35" s="61">
        <f>LOOKUP(L35,Poängberäkning!$B$6:$B$97,Poängberäkning!$C$6:$C$97)</f>
        <v>11</v>
      </c>
      <c r="N35" s="75">
        <v>35</v>
      </c>
      <c r="O35" s="80">
        <f>LOOKUP(N35,Poängberäkning!$B$6:$B$97,Poängberäkning!$C$6:$C$97)</f>
        <v>16</v>
      </c>
      <c r="P35" s="75">
        <v>40</v>
      </c>
      <c r="Q35" s="61">
        <f>LOOKUP(P35,Poängberäkning!$B$6:$B$97,Poängberäkning!$C$6:$C$97)</f>
        <v>11</v>
      </c>
      <c r="R35" s="75">
        <v>0</v>
      </c>
      <c r="S35" s="61">
        <f>LOOKUP(R35,Poängberäkning!$B$6:$B$97,Poängberäkning!$C$6:$C$97)</f>
        <v>0</v>
      </c>
      <c r="T35" s="76">
        <v>42</v>
      </c>
      <c r="U35" s="66">
        <f>LOOKUP(T35,Poängberäkning!$B$6:$B$97,Poängberäkning!$C$6:$C$97)</f>
        <v>9</v>
      </c>
      <c r="V35" s="76">
        <v>42</v>
      </c>
      <c r="W35" s="66">
        <f>LOOKUP(V35,Poängberäkning!$B$6:$B$97,Poängberäkning!$C$6:$C$97)</f>
        <v>9</v>
      </c>
      <c r="X35" s="76">
        <v>43</v>
      </c>
      <c r="Y35" s="66">
        <f>LOOKUP(X35,Poängberäkning!$B$6:$B$97,Poängberäkning!$C$6:$C$97)</f>
        <v>8</v>
      </c>
      <c r="Z35" s="76">
        <v>41</v>
      </c>
      <c r="AA35" s="81">
        <f>LOOKUP(Z35,Poängberäkning!$B$6:$B$97,Poängberäkning!$C$6:$C$97)</f>
        <v>10</v>
      </c>
      <c r="AB35" s="76">
        <v>48</v>
      </c>
      <c r="AC35" s="66">
        <f>LOOKUP(AB35,Poängberäkning!$B$6:$B$97,Poängberäkning!$C$6:$C$97)</f>
        <v>3</v>
      </c>
      <c r="AD35" s="76">
        <v>46</v>
      </c>
      <c r="AE35" s="81">
        <f>LOOKUP(AD35,Poängberäkning!$B$6:$B$97,Poängberäkning!$C$6:$C$97)</f>
        <v>5</v>
      </c>
      <c r="AF35" s="82">
        <v>0</v>
      </c>
      <c r="AG35" s="83">
        <f>LOOKUP(AF35,Poängberäkning!$B$6:$B$97,Poängberäkning!$C$6:$C$97)</f>
        <v>0</v>
      </c>
      <c r="AH35" s="78">
        <v>0</v>
      </c>
      <c r="AI35" s="71">
        <f>LOOKUP(AH35,Poängberäkning!$B$6:$B$97,Poängberäkning!$C$6:$C$97)</f>
        <v>0</v>
      </c>
      <c r="AJ35" s="78">
        <v>0</v>
      </c>
      <c r="AK35" s="71">
        <f>LOOKUP(AJ35,Poängberäkning!$B$6:$B$97,Poängberäkning!$C$6:$C$97)</f>
        <v>0</v>
      </c>
      <c r="AL35" s="78">
        <v>0</v>
      </c>
      <c r="AM35" s="71">
        <f>LOOKUP(AL35,Poängberäkning!$B$6:$B$97,Poängberäkning!$C$6:$C$97)</f>
        <v>0</v>
      </c>
      <c r="AN35" s="123">
        <f>LARGE(($I35,$K35,$M35,$O35,$Q35,$S35),1)</f>
        <v>16</v>
      </c>
      <c r="AO35" s="124">
        <f>LARGE(($I35,$K35,$M35,$O35,$Q35,$S35),2)</f>
        <v>11</v>
      </c>
      <c r="AP35" s="124">
        <f>LARGE(($U35,$W35,$Y35,$AA35,$AC35,$AE35),1)</f>
        <v>10</v>
      </c>
      <c r="AQ35" s="124">
        <f>LARGE(($U35,$W35,$Y35,$AA35,$AC35,$AE35),2)</f>
        <v>9</v>
      </c>
      <c r="AR35" s="124">
        <f>LARGE(($AG35,$AI35,$AK35,$AM35),1)</f>
        <v>0</v>
      </c>
      <c r="AS35" s="125">
        <f>LARGE(($AG35,$AI35,$AK35,$AM35),2)</f>
        <v>0</v>
      </c>
      <c r="AT35" s="126">
        <f>LARGE(($AX35,$AY35,$AZ35,$BA35,$BB35,$BC35,$BD35,$BE35,$BF35,$BG35),1)</f>
        <v>11</v>
      </c>
      <c r="AU35" s="127">
        <f>LARGE(($AX35,$AY35,$AZ35,$BA35,$BB35,$BC35,$BD35,$BE35,$BF35,$BG35),2)</f>
        <v>9</v>
      </c>
      <c r="AV35" s="74">
        <f>LARGE(($AX35,$AY35,$AZ35,$BA35,$BB35,$BC35,$BD35,$BE35,$BF35,$BG35),3)</f>
        <v>8</v>
      </c>
      <c r="AW35" s="74">
        <f>LARGE(($AX35,$AY35,$AZ35,$BA35,$BB35,$BC35,$BD35,$BE35,$BF35,$BG35),4)</f>
        <v>5</v>
      </c>
      <c r="AX35" s="52">
        <f>LARGE(($I35,$K35,$M35,$O35,$Q35,$S35),3)</f>
        <v>11</v>
      </c>
      <c r="AY35" s="52">
        <f>LARGE(($I35,$K35,$M35,$O35,$Q35,$S35),4)</f>
        <v>0</v>
      </c>
      <c r="AZ35" s="52">
        <f>LARGE(($I35,$K35,$M35,$O35,$Q35,$S35),5)</f>
        <v>0</v>
      </c>
      <c r="BA35" s="52">
        <f>LARGE(($I35,$K35,$M35,$O35,$Q35,$S35),6)</f>
        <v>0</v>
      </c>
      <c r="BB35" s="53">
        <f>LARGE(($U35,$W35,$Y35,$AA35,$AC35,$AE35),3)</f>
        <v>9</v>
      </c>
      <c r="BC35" s="53">
        <f>LARGE(($U35,$W35,$Y35,$AA35,$AC35,$AE35),4)</f>
        <v>8</v>
      </c>
      <c r="BD35" s="53">
        <f>LARGE(($U35,$W35,$Y35,$AA35,$AC35,$AE35),5)</f>
        <v>5</v>
      </c>
      <c r="BE35" s="53">
        <f>LARGE(($U35,$W35,$Y35,$AA35,$AC35,$AE35),6)</f>
        <v>3</v>
      </c>
      <c r="BF35" s="53">
        <f>LARGE(($AG35,$AI35,$AK35,$AM35),3)</f>
        <v>0</v>
      </c>
      <c r="BG35" s="53">
        <f>LARGE(($AG35,$AI35,$AK35,$AM35),4)</f>
        <v>0</v>
      </c>
    </row>
    <row r="36" spans="1:59" ht="16.5" thickBot="1">
      <c r="A36" s="115">
        <f t="shared" si="3"/>
        <v>32</v>
      </c>
      <c r="B36" s="56">
        <f t="shared" si="4"/>
        <v>32</v>
      </c>
      <c r="C36" s="138" t="s">
        <v>199</v>
      </c>
      <c r="D36" s="145" t="s">
        <v>197</v>
      </c>
      <c r="E36" s="148">
        <f t="shared" si="5"/>
        <v>55</v>
      </c>
      <c r="F36" s="134">
        <f t="shared" si="6"/>
        <v>55</v>
      </c>
      <c r="G36" s="55">
        <f t="shared" si="7"/>
        <v>55</v>
      </c>
      <c r="H36" s="75">
        <v>0</v>
      </c>
      <c r="I36" s="80">
        <f>LOOKUP(H36,Poängberäkning!$B$6:$B$97,Poängberäkning!$C$6:$C$97)</f>
        <v>0</v>
      </c>
      <c r="J36" s="75">
        <v>0</v>
      </c>
      <c r="K36" s="61">
        <f>LOOKUP(J36,Poängberäkning!$B$6:$B$97,Poängberäkning!$C$6:$C$97)</f>
        <v>0</v>
      </c>
      <c r="L36" s="75">
        <v>0</v>
      </c>
      <c r="M36" s="61">
        <f>LOOKUP(L36,Poängberäkning!$B$6:$B$97,Poängberäkning!$C$6:$C$97)</f>
        <v>0</v>
      </c>
      <c r="N36" s="75">
        <v>0</v>
      </c>
      <c r="O36" s="80">
        <f>LOOKUP(N36,Poängberäkning!$B$6:$B$97,Poängberäkning!$C$6:$C$97)</f>
        <v>0</v>
      </c>
      <c r="P36" s="75">
        <v>33</v>
      </c>
      <c r="Q36" s="61">
        <f>LOOKUP(P36,Poängberäkning!$B$6:$B$97,Poängberäkning!$C$6:$C$97)</f>
        <v>18</v>
      </c>
      <c r="R36" s="75">
        <v>42</v>
      </c>
      <c r="S36" s="61">
        <f>LOOKUP(R36,Poängberäkning!$B$6:$B$97,Poängberäkning!$C$6:$C$97)</f>
        <v>9</v>
      </c>
      <c r="T36" s="76">
        <v>0</v>
      </c>
      <c r="U36" s="66">
        <f>LOOKUP(T36,Poängberäkning!$B$6:$B$97,Poängberäkning!$C$6:$C$97)</f>
        <v>0</v>
      </c>
      <c r="V36" s="76">
        <v>0</v>
      </c>
      <c r="W36" s="66">
        <f>LOOKUP(V36,Poängberäkning!$B$6:$B$97,Poängberäkning!$C$6:$C$97)</f>
        <v>0</v>
      </c>
      <c r="X36" s="76">
        <v>0</v>
      </c>
      <c r="Y36" s="66">
        <f>LOOKUP(X36,Poängberäkning!$B$6:$B$97,Poängberäkning!$C$6:$C$97)</f>
        <v>0</v>
      </c>
      <c r="Z36" s="76">
        <v>0</v>
      </c>
      <c r="AA36" s="81">
        <f>LOOKUP(Z36,Poängberäkning!$B$6:$B$97,Poängberäkning!$C$6:$C$97)</f>
        <v>0</v>
      </c>
      <c r="AB36" s="76">
        <v>39</v>
      </c>
      <c r="AC36" s="66">
        <f>LOOKUP(AB36,Poängberäkning!$B$6:$B$97,Poängberäkning!$C$6:$C$97)</f>
        <v>12</v>
      </c>
      <c r="AD36" s="76">
        <v>35</v>
      </c>
      <c r="AE36" s="81">
        <f>LOOKUP(AD36,Poängberäkning!$B$6:$B$97,Poängberäkning!$C$6:$C$97)</f>
        <v>16</v>
      </c>
      <c r="AF36" s="82">
        <v>0</v>
      </c>
      <c r="AG36" s="83">
        <f>LOOKUP(AF36,Poängberäkning!$B$6:$B$97,Poängberäkning!$C$6:$C$97)</f>
        <v>0</v>
      </c>
      <c r="AH36" s="78">
        <v>0</v>
      </c>
      <c r="AI36" s="71">
        <f>LOOKUP(AH36,Poängberäkning!$B$6:$B$97,Poängberäkning!$C$6:$C$97)</f>
        <v>0</v>
      </c>
      <c r="AJ36" s="78">
        <v>0</v>
      </c>
      <c r="AK36" s="71">
        <f>LOOKUP(AJ36,Poängberäkning!$B$6:$B$97,Poängberäkning!$C$6:$C$97)</f>
        <v>0</v>
      </c>
      <c r="AL36" s="78">
        <v>0</v>
      </c>
      <c r="AM36" s="71">
        <f>LOOKUP(AL36,Poängberäkning!$B$6:$B$97,Poängberäkning!$C$6:$C$97)</f>
        <v>0</v>
      </c>
      <c r="AN36" s="123">
        <f>LARGE(($I36,$K36,$M36,$O36,$Q36,$S36),1)</f>
        <v>18</v>
      </c>
      <c r="AO36" s="124">
        <f>LARGE(($I36,$K36,$M36,$O36,$Q36,$S36),2)</f>
        <v>9</v>
      </c>
      <c r="AP36" s="124">
        <f>LARGE(($U36,$W36,$Y36,$AA36,$AC36,$AE36),1)</f>
        <v>16</v>
      </c>
      <c r="AQ36" s="124">
        <f>LARGE(($U36,$W36,$Y36,$AA36,$AC36,$AE36),2)</f>
        <v>12</v>
      </c>
      <c r="AR36" s="124">
        <f>LARGE(($AG36,$AI36,$AK36,$AM36),1)</f>
        <v>0</v>
      </c>
      <c r="AS36" s="125">
        <f>LARGE(($AG36,$AI36,$AK36,$AM36),2)</f>
        <v>0</v>
      </c>
      <c r="AT36" s="126">
        <f>LARGE(($AX36,$AY36,$AZ36,$BA36,$BB36,$BC36,$BD36,$BE36,$BF36,$BG36),1)</f>
        <v>0</v>
      </c>
      <c r="AU36" s="127">
        <f>LARGE(($AX36,$AY36,$AZ36,$BA36,$BB36,$BC36,$BD36,$BE36,$BF36,$BG36),2)</f>
        <v>0</v>
      </c>
      <c r="AV36" s="74">
        <f>LARGE(($AX36,$AY36,$AZ36,$BA36,$BB36,$BC36,$BD36,$BE36,$BF36,$BG36),3)</f>
        <v>0</v>
      </c>
      <c r="AW36" s="74">
        <f>LARGE(($AX36,$AY36,$AZ36,$BA36,$BB36,$BC36,$BD36,$BE36,$BF36,$BG36),4)</f>
        <v>0</v>
      </c>
      <c r="AX36" s="52">
        <f>LARGE(($I36,$K36,$M36,$O36,$Q36,$S36),3)</f>
        <v>0</v>
      </c>
      <c r="AY36" s="52">
        <f>LARGE(($I36,$K36,$M36,$O36,$Q36,$S36),4)</f>
        <v>0</v>
      </c>
      <c r="AZ36" s="52">
        <f>LARGE(($I36,$K36,$M36,$O36,$Q36,$S36),5)</f>
        <v>0</v>
      </c>
      <c r="BA36" s="52">
        <f>LARGE(($I36,$K36,$M36,$O36,$Q36,$S36),6)</f>
        <v>0</v>
      </c>
      <c r="BB36" s="53">
        <f>LARGE(($U36,$W36,$Y36,$AA36,$AC36,$AE36),3)</f>
        <v>0</v>
      </c>
      <c r="BC36" s="53">
        <f>LARGE(($U36,$W36,$Y36,$AA36,$AC36,$AE36),4)</f>
        <v>0</v>
      </c>
      <c r="BD36" s="53">
        <f>LARGE(($U36,$W36,$Y36,$AA36,$AC36,$AE36),5)</f>
        <v>0</v>
      </c>
      <c r="BE36" s="53">
        <f>LARGE(($U36,$W36,$Y36,$AA36,$AC36,$AE36),6)</f>
        <v>0</v>
      </c>
      <c r="BF36" s="53">
        <f>LARGE(($AG36,$AI36,$AK36,$AM36),3)</f>
        <v>0</v>
      </c>
      <c r="BG36" s="53">
        <f>LARGE(($AG36,$AI36,$AK36,$AM36),4)</f>
        <v>0</v>
      </c>
    </row>
    <row r="37" spans="1:59" ht="16.5" thickBot="1">
      <c r="A37" s="115">
        <f t="shared" si="3"/>
        <v>33</v>
      </c>
      <c r="B37" s="56">
        <f t="shared" si="4"/>
        <v>33</v>
      </c>
      <c r="C37" s="138" t="s">
        <v>195</v>
      </c>
      <c r="D37" s="145" t="s">
        <v>74</v>
      </c>
      <c r="E37" s="148">
        <f t="shared" si="5"/>
        <v>55</v>
      </c>
      <c r="F37" s="134">
        <f t="shared" si="6"/>
        <v>55</v>
      </c>
      <c r="G37" s="55">
        <f t="shared" si="7"/>
        <v>55</v>
      </c>
      <c r="H37" s="75">
        <v>0</v>
      </c>
      <c r="I37" s="80">
        <f>LOOKUP(H37,Poängberäkning!$B$6:$B$97,Poängberäkning!$C$6:$C$97)</f>
        <v>0</v>
      </c>
      <c r="J37" s="75">
        <v>0</v>
      </c>
      <c r="K37" s="61">
        <f>LOOKUP(J37,Poängberäkning!$B$6:$B$97,Poängberäkning!$C$6:$C$97)</f>
        <v>0</v>
      </c>
      <c r="L37" s="75">
        <v>0</v>
      </c>
      <c r="M37" s="61">
        <f>LOOKUP(L37,Poängberäkning!$B$6:$B$97,Poängberäkning!$C$6:$C$97)</f>
        <v>0</v>
      </c>
      <c r="N37" s="75">
        <v>0</v>
      </c>
      <c r="O37" s="80">
        <f>LOOKUP(N37,Poängberäkning!$B$6:$B$97,Poängberäkning!$C$6:$C$97)</f>
        <v>0</v>
      </c>
      <c r="P37" s="75">
        <v>27</v>
      </c>
      <c r="Q37" s="61">
        <f>LOOKUP(P37,Poängberäkning!$B$6:$B$97,Poängberäkning!$C$6:$C$97)</f>
        <v>24</v>
      </c>
      <c r="R37" s="75">
        <v>20</v>
      </c>
      <c r="S37" s="61">
        <f>LOOKUP(R37,Poängberäkning!$B$6:$B$97,Poängberäkning!$C$6:$C$97)</f>
        <v>31</v>
      </c>
      <c r="T37" s="76">
        <v>0</v>
      </c>
      <c r="U37" s="66">
        <f>LOOKUP(T37,Poängberäkning!$B$6:$B$97,Poängberäkning!$C$6:$C$97)</f>
        <v>0</v>
      </c>
      <c r="V37" s="76">
        <v>0</v>
      </c>
      <c r="W37" s="66">
        <f>LOOKUP(V37,Poängberäkning!$B$6:$B$97,Poängberäkning!$C$6:$C$97)</f>
        <v>0</v>
      </c>
      <c r="X37" s="76">
        <v>0</v>
      </c>
      <c r="Y37" s="66">
        <f>LOOKUP(X37,Poängberäkning!$B$6:$B$97,Poängberäkning!$C$6:$C$97)</f>
        <v>0</v>
      </c>
      <c r="Z37" s="76">
        <v>0</v>
      </c>
      <c r="AA37" s="81">
        <f>LOOKUP(Z37,Poängberäkning!$B$6:$B$97,Poängberäkning!$C$6:$C$97)</f>
        <v>0</v>
      </c>
      <c r="AB37" s="76">
        <v>0</v>
      </c>
      <c r="AC37" s="66">
        <f>LOOKUP(AB37,Poängberäkning!$B$6:$B$97,Poängberäkning!$C$6:$C$97)</f>
        <v>0</v>
      </c>
      <c r="AD37" s="76">
        <v>0</v>
      </c>
      <c r="AE37" s="81">
        <f>LOOKUP(AD37,Poängberäkning!$B$6:$B$97,Poängberäkning!$C$6:$C$97)</f>
        <v>0</v>
      </c>
      <c r="AF37" s="82">
        <v>0</v>
      </c>
      <c r="AG37" s="83">
        <f>LOOKUP(AF37,Poängberäkning!$B$6:$B$97,Poängberäkning!$C$6:$C$97)</f>
        <v>0</v>
      </c>
      <c r="AH37" s="78">
        <v>0</v>
      </c>
      <c r="AI37" s="71">
        <f>LOOKUP(AH37,Poängberäkning!$B$6:$B$97,Poängberäkning!$C$6:$C$97)</f>
        <v>0</v>
      </c>
      <c r="AJ37" s="78">
        <v>0</v>
      </c>
      <c r="AK37" s="71">
        <f>LOOKUP(AJ37,Poängberäkning!$B$6:$B$97,Poängberäkning!$C$6:$C$97)</f>
        <v>0</v>
      </c>
      <c r="AL37" s="78">
        <v>0</v>
      </c>
      <c r="AM37" s="71">
        <f>LOOKUP(AL37,Poängberäkning!$B$6:$B$97,Poängberäkning!$C$6:$C$97)</f>
        <v>0</v>
      </c>
      <c r="AN37" s="128">
        <f>LARGE(($I37,$K37,$M37,$O37,$Q37,$S37),1)</f>
        <v>31</v>
      </c>
      <c r="AO37" s="129">
        <f>LARGE(($I37,$K37,$M37,$O37,$Q37,$S37),2)</f>
        <v>24</v>
      </c>
      <c r="AP37" s="129">
        <f>LARGE(($U37,$W37,$Y37,$AA37,$AC37,$AE37),1)</f>
        <v>0</v>
      </c>
      <c r="AQ37" s="129">
        <f>LARGE(($U37,$W37,$Y37,$AA37,$AC37,$AE37),2)</f>
        <v>0</v>
      </c>
      <c r="AR37" s="129">
        <f>LARGE(($AG37,$AI37,$AK37,$AM37),1)</f>
        <v>0</v>
      </c>
      <c r="AS37" s="130">
        <f>LARGE(($AG37,$AI37,$AK37,$AM37),2)</f>
        <v>0</v>
      </c>
      <c r="AT37" s="131">
        <f>LARGE(($AX37,$AY37,$AZ37,$BA37,$BB37,$BC37,$BD37,$BE37,$BF37,$BG37),1)</f>
        <v>0</v>
      </c>
      <c r="AU37" s="132">
        <f>LARGE(($AX37,$AY37,$AZ37,$BA37,$BB37,$BC37,$BD37,$BE37,$BF37,$BG37),2)</f>
        <v>0</v>
      </c>
      <c r="AV37" s="74">
        <f>LARGE(($AX37,$AY37,$AZ37,$BA37,$BB37,$BC37,$BD37,$BE37,$BF37,$BG37),3)</f>
        <v>0</v>
      </c>
      <c r="AW37" s="74">
        <f>LARGE(($AX37,$AY37,$AZ37,$BA37,$BB37,$BC37,$BD37,$BE37,$BF37,$BG37),4)</f>
        <v>0</v>
      </c>
      <c r="AX37" s="52">
        <f>LARGE(($I37,$K37,$M37,$O37,$Q37,$S37),3)</f>
        <v>0</v>
      </c>
      <c r="AY37" s="52">
        <f>LARGE(($I37,$K37,$M37,$O37,$Q37,$S37),4)</f>
        <v>0</v>
      </c>
      <c r="AZ37" s="52">
        <f>LARGE(($I37,$K37,$M37,$O37,$Q37,$S37),5)</f>
        <v>0</v>
      </c>
      <c r="BA37" s="52">
        <f>LARGE(($I37,$K37,$M37,$O37,$Q37,$S37),6)</f>
        <v>0</v>
      </c>
      <c r="BB37" s="53">
        <f>LARGE(($U37,$W37,$Y37,$AA37,$AC37,$AE37),3)</f>
        <v>0</v>
      </c>
      <c r="BC37" s="53">
        <f>LARGE(($U37,$W37,$Y37,$AA37,$AC37,$AE37),4)</f>
        <v>0</v>
      </c>
      <c r="BD37" s="53">
        <f>LARGE(($U37,$W37,$Y37,$AA37,$AC37,$AE37),5)</f>
        <v>0</v>
      </c>
      <c r="BE37" s="53">
        <f>LARGE(($U37,$W37,$Y37,$AA37,$AC37,$AE37),6)</f>
        <v>0</v>
      </c>
      <c r="BF37" s="53">
        <f>LARGE(($AG37,$AI37,$AK37,$AM37),3)</f>
        <v>0</v>
      </c>
      <c r="BG37" s="53">
        <f>LARGE(($AG37,$AI37,$AK37,$AM37),4)</f>
        <v>0</v>
      </c>
    </row>
    <row r="38" spans="1:59" ht="16.5" thickBot="1">
      <c r="A38" s="115">
        <f t="shared" si="3"/>
        <v>34</v>
      </c>
      <c r="B38" s="56">
        <f t="shared" si="4"/>
        <v>34</v>
      </c>
      <c r="C38" s="151" t="s">
        <v>143</v>
      </c>
      <c r="D38" s="152" t="s">
        <v>48</v>
      </c>
      <c r="E38" s="149">
        <f t="shared" si="5"/>
        <v>51</v>
      </c>
      <c r="F38" s="134">
        <f t="shared" si="6"/>
        <v>51</v>
      </c>
      <c r="G38" s="55">
        <f t="shared" si="7"/>
        <v>51</v>
      </c>
      <c r="H38" s="75">
        <v>0</v>
      </c>
      <c r="I38" s="80">
        <f>LOOKUP(H38,Poängberäkning!$B$6:$B$97,Poängberäkning!$C$6:$C$97)</f>
        <v>0</v>
      </c>
      <c r="J38" s="75">
        <v>0</v>
      </c>
      <c r="K38" s="61">
        <f>LOOKUP(J38,Poängberäkning!$B$6:$B$97,Poängberäkning!$C$6:$C$97)</f>
        <v>0</v>
      </c>
      <c r="L38" s="75">
        <v>0</v>
      </c>
      <c r="M38" s="61">
        <f>LOOKUP(L38,Poängberäkning!$B$6:$B$97,Poängberäkning!$C$6:$C$97)</f>
        <v>0</v>
      </c>
      <c r="N38" s="75">
        <v>0</v>
      </c>
      <c r="O38" s="80">
        <f>LOOKUP(N38,Poängberäkning!$B$6:$B$97,Poängberäkning!$C$6:$C$97)</f>
        <v>0</v>
      </c>
      <c r="P38" s="75">
        <v>0</v>
      </c>
      <c r="Q38" s="61">
        <f>LOOKUP(P38,Poängberäkning!$B$6:$B$97,Poängberäkning!$C$6:$C$97)</f>
        <v>0</v>
      </c>
      <c r="R38" s="75">
        <v>0</v>
      </c>
      <c r="S38" s="61">
        <f>LOOKUP(R38,Poängberäkning!$B$6:$B$97,Poängberäkning!$C$6:$C$97)</f>
        <v>0</v>
      </c>
      <c r="T38" s="76">
        <v>0</v>
      </c>
      <c r="U38" s="66">
        <f>LOOKUP(T38,Poängberäkning!$B$6:$B$97,Poängberäkning!$C$6:$C$97)</f>
        <v>0</v>
      </c>
      <c r="V38" s="76">
        <v>0</v>
      </c>
      <c r="W38" s="66">
        <f>LOOKUP(V38,Poängberäkning!$B$6:$B$97,Poängberäkning!$C$6:$C$97)</f>
        <v>0</v>
      </c>
      <c r="X38" s="76">
        <v>0</v>
      </c>
      <c r="Y38" s="66">
        <f>LOOKUP(X38,Poängberäkning!$B$6:$B$97,Poängberäkning!$C$6:$C$97)</f>
        <v>0</v>
      </c>
      <c r="Z38" s="76">
        <v>0</v>
      </c>
      <c r="AA38" s="81">
        <f>LOOKUP(Z38,Poängberäkning!$B$6:$B$97,Poängberäkning!$C$6:$C$97)</f>
        <v>0</v>
      </c>
      <c r="AB38" s="76">
        <v>0</v>
      </c>
      <c r="AC38" s="66">
        <f>LOOKUP(AB38,Poängberäkning!$B$6:$B$97,Poängberäkning!$C$6:$C$97)</f>
        <v>0</v>
      </c>
      <c r="AD38" s="76">
        <v>0</v>
      </c>
      <c r="AE38" s="81">
        <f>LOOKUP(AD38,Poängberäkning!$B$6:$B$97,Poängberäkning!$C$6:$C$97)</f>
        <v>0</v>
      </c>
      <c r="AF38" s="82">
        <v>25</v>
      </c>
      <c r="AG38" s="83">
        <f>LOOKUP(AF38,Poängberäkning!$B$6:$B$97,Poängberäkning!$C$6:$C$97)</f>
        <v>26</v>
      </c>
      <c r="AH38" s="78">
        <v>26</v>
      </c>
      <c r="AI38" s="71">
        <f>LOOKUP(AH38,Poängberäkning!$B$6:$B$97,Poängberäkning!$C$6:$C$97)</f>
        <v>25</v>
      </c>
      <c r="AJ38" s="78">
        <v>0</v>
      </c>
      <c r="AK38" s="71">
        <f>LOOKUP(AJ38,Poängberäkning!$B$6:$B$97,Poängberäkning!$C$6:$C$97)</f>
        <v>0</v>
      </c>
      <c r="AL38" s="78">
        <v>0</v>
      </c>
      <c r="AM38" s="71">
        <f>LOOKUP(AL38,Poängberäkning!$B$6:$B$97,Poängberäkning!$C$6:$C$97)</f>
        <v>0</v>
      </c>
      <c r="AN38" s="128">
        <f>LARGE(($I38,$K38,$M38,$O38,$Q38,$S38),1)</f>
        <v>0</v>
      </c>
      <c r="AO38" s="129">
        <f>LARGE(($I38,$K38,$M38,$O38,$Q38,$S38),2)</f>
        <v>0</v>
      </c>
      <c r="AP38" s="129">
        <f>LARGE(($U38,$W38,$Y38,$AA38,$AC38,$AE38),1)</f>
        <v>0</v>
      </c>
      <c r="AQ38" s="129">
        <f>LARGE(($U38,$W38,$Y38,$AA38,$AC38,$AE38),2)</f>
        <v>0</v>
      </c>
      <c r="AR38" s="129">
        <f>LARGE(($AG38,$AI38,$AK38,$AM38),1)</f>
        <v>26</v>
      </c>
      <c r="AS38" s="130">
        <f>LARGE(($AG38,$AI38,$AK38,$AM38),2)</f>
        <v>25</v>
      </c>
      <c r="AT38" s="131">
        <f>LARGE(($AX38,$AY38,$AZ38,$BA38,$BB38,$BC38,$BD38,$BE38,$BF38,$BG38),1)</f>
        <v>0</v>
      </c>
      <c r="AU38" s="132">
        <f>LARGE(($AX38,$AY38,$AZ38,$BA38,$BB38,$BC38,$BD38,$BE38,$BF38,$BG38),2)</f>
        <v>0</v>
      </c>
      <c r="AV38" s="74">
        <f>LARGE(($AX38,$AY38,$AZ38,$BA38,$BB38,$BC38,$BD38,$BE38,$BF38,$BG38),3)</f>
        <v>0</v>
      </c>
      <c r="AW38" s="74">
        <f>LARGE(($AX38,$AY38,$AZ38,$BA38,$BB38,$BC38,$BD38,$BE38,$BF38,$BG38),4)</f>
        <v>0</v>
      </c>
      <c r="AX38" s="52">
        <f>LARGE(($I38,$K38,$M38,$O38,$Q38,$S38),3)</f>
        <v>0</v>
      </c>
      <c r="AY38" s="52">
        <f>LARGE(($I38,$K38,$M38,$O38,$Q38,$S38),4)</f>
        <v>0</v>
      </c>
      <c r="AZ38" s="52">
        <f>LARGE(($I38,$K38,$M38,$O38,$Q38,$S38),5)</f>
        <v>0</v>
      </c>
      <c r="BA38" s="52">
        <f>LARGE(($I38,$K38,$M38,$O38,$Q38,$S38),6)</f>
        <v>0</v>
      </c>
      <c r="BB38" s="53">
        <f>LARGE(($U38,$W38,$Y38,$AA38,$AC38,$AE38),3)</f>
        <v>0</v>
      </c>
      <c r="BC38" s="53">
        <f>LARGE(($U38,$W38,$Y38,$AA38,$AC38,$AE38),4)</f>
        <v>0</v>
      </c>
      <c r="BD38" s="53">
        <f>LARGE(($U38,$W38,$Y38,$AA38,$AC38,$AE38),5)</f>
        <v>0</v>
      </c>
      <c r="BE38" s="53">
        <f>LARGE(($U38,$W38,$Y38,$AA38,$AC38,$AE38),6)</f>
        <v>0</v>
      </c>
      <c r="BF38" s="53">
        <f>LARGE(($AG38,$AI38,$AK38,$AM38),3)</f>
        <v>0</v>
      </c>
      <c r="BG38" s="53">
        <f>LARGE(($AG38,$AI38,$AK38,$AM38),4)</f>
        <v>0</v>
      </c>
    </row>
    <row r="39" spans="1:59" ht="16.5" thickBot="1">
      <c r="A39" s="115">
        <f t="shared" si="3"/>
        <v>35</v>
      </c>
      <c r="B39" s="56">
        <f t="shared" si="4"/>
        <v>35</v>
      </c>
      <c r="C39" s="153" t="s">
        <v>204</v>
      </c>
      <c r="D39" s="153" t="s">
        <v>197</v>
      </c>
      <c r="E39" s="149">
        <f t="shared" si="5"/>
        <v>36</v>
      </c>
      <c r="F39" s="134">
        <f t="shared" si="6"/>
        <v>36</v>
      </c>
      <c r="G39" s="55">
        <f t="shared" si="7"/>
        <v>36</v>
      </c>
      <c r="H39" s="75">
        <v>0</v>
      </c>
      <c r="I39" s="80">
        <f>LOOKUP(H39,Poängberäkning!$B$6:$B$97,Poängberäkning!$C$6:$C$97)</f>
        <v>0</v>
      </c>
      <c r="J39" s="75">
        <v>0</v>
      </c>
      <c r="K39" s="61">
        <f>LOOKUP(J39,Poängberäkning!$B$6:$B$97,Poängberäkning!$C$6:$C$97)</f>
        <v>0</v>
      </c>
      <c r="L39" s="75">
        <v>0</v>
      </c>
      <c r="M39" s="61">
        <f>LOOKUP(L39,Poängberäkning!$B$6:$B$97,Poängberäkning!$C$6:$C$97)</f>
        <v>0</v>
      </c>
      <c r="N39" s="75">
        <v>0</v>
      </c>
      <c r="O39" s="80">
        <f>LOOKUP(N39,Poängberäkning!$B$6:$B$97,Poängberäkning!$C$6:$C$97)</f>
        <v>0</v>
      </c>
      <c r="P39" s="75">
        <v>42</v>
      </c>
      <c r="Q39" s="61">
        <f>LOOKUP(P39,Poängberäkning!$B$6:$B$97,Poängberäkning!$C$6:$C$97)</f>
        <v>9</v>
      </c>
      <c r="R39" s="75">
        <v>44</v>
      </c>
      <c r="S39" s="61">
        <f>LOOKUP(R39,Poängberäkning!$B$6:$B$97,Poängberäkning!$C$6:$C$97)</f>
        <v>7</v>
      </c>
      <c r="T39" s="76">
        <v>0</v>
      </c>
      <c r="U39" s="66">
        <f>LOOKUP(T39,Poängberäkning!$B$6:$B$97,Poängberäkning!$C$6:$C$97)</f>
        <v>0</v>
      </c>
      <c r="V39" s="76">
        <v>0</v>
      </c>
      <c r="W39" s="66">
        <f>LOOKUP(V39,Poängberäkning!$B$6:$B$97,Poängberäkning!$C$6:$C$97)</f>
        <v>0</v>
      </c>
      <c r="X39" s="76">
        <v>0</v>
      </c>
      <c r="Y39" s="66">
        <f>LOOKUP(X39,Poängberäkning!$B$6:$B$97,Poängberäkning!$C$6:$C$97)</f>
        <v>0</v>
      </c>
      <c r="Z39" s="76">
        <v>0</v>
      </c>
      <c r="AA39" s="81">
        <f>LOOKUP(Z39,Poängberäkning!$B$6:$B$97,Poängberäkning!$C$6:$C$97)</f>
        <v>0</v>
      </c>
      <c r="AB39" s="76">
        <v>42</v>
      </c>
      <c r="AC39" s="66">
        <f>LOOKUP(AB39,Poängberäkning!$B$6:$B$97,Poängberäkning!$C$6:$C$97)</f>
        <v>9</v>
      </c>
      <c r="AD39" s="76">
        <v>40</v>
      </c>
      <c r="AE39" s="81">
        <f>LOOKUP(AD39,Poängberäkning!$B$6:$B$97,Poängberäkning!$C$6:$C$97)</f>
        <v>11</v>
      </c>
      <c r="AF39" s="82">
        <v>0</v>
      </c>
      <c r="AG39" s="83">
        <f>LOOKUP(AF39,Poängberäkning!$B$6:$B$97,Poängberäkning!$C$6:$C$97)</f>
        <v>0</v>
      </c>
      <c r="AH39" s="78">
        <v>0</v>
      </c>
      <c r="AI39" s="71">
        <f>LOOKUP(AH39,Poängberäkning!$B$6:$B$97,Poängberäkning!$C$6:$C$97)</f>
        <v>0</v>
      </c>
      <c r="AJ39" s="78">
        <v>0</v>
      </c>
      <c r="AK39" s="71">
        <f>LOOKUP(AJ39,Poängberäkning!$B$6:$B$97,Poängberäkning!$C$6:$C$97)</f>
        <v>0</v>
      </c>
      <c r="AL39" s="78">
        <v>0</v>
      </c>
      <c r="AM39" s="71">
        <f>LOOKUP(AL39,Poängberäkning!$B$6:$B$97,Poängberäkning!$C$6:$C$97)</f>
        <v>0</v>
      </c>
      <c r="AN39" s="128">
        <f>LARGE(($I39,$K39,$M39,$O39,$Q39,$S39),1)</f>
        <v>9</v>
      </c>
      <c r="AO39" s="129">
        <f>LARGE(($I39,$K39,$M39,$O39,$Q39,$S39),2)</f>
        <v>7</v>
      </c>
      <c r="AP39" s="129">
        <f>LARGE(($U39,$W39,$Y39,$AA39,$AC39,$AE39),1)</f>
        <v>11</v>
      </c>
      <c r="AQ39" s="129">
        <f>LARGE(($U39,$W39,$Y39,$AA39,$AC39,$AE39),2)</f>
        <v>9</v>
      </c>
      <c r="AR39" s="129">
        <f>LARGE(($AG39,$AI39,$AK39,$AM39),1)</f>
        <v>0</v>
      </c>
      <c r="AS39" s="130">
        <f>LARGE(($AG39,$AI39,$AK39,$AM39),2)</f>
        <v>0</v>
      </c>
      <c r="AT39" s="131">
        <f>LARGE(($AX39,$AY39,$AZ39,$BA39,$BB39,$BC39,$BD39,$BE39,$BF39,$BG39),1)</f>
        <v>0</v>
      </c>
      <c r="AU39" s="132">
        <f>LARGE(($AX39,$AY39,$AZ39,$BA39,$BB39,$BC39,$BD39,$BE39,$BF39,$BG39),2)</f>
        <v>0</v>
      </c>
      <c r="AV39" s="74">
        <f>LARGE(($AX39,$AY39,$AZ39,$BA39,$BB39,$BC39,$BD39,$BE39,$BF39,$BG39),3)</f>
        <v>0</v>
      </c>
      <c r="AW39" s="74">
        <f>LARGE(($AX39,$AY39,$AZ39,$BA39,$BB39,$BC39,$BD39,$BE39,$BF39,$BG39),4)</f>
        <v>0</v>
      </c>
      <c r="AX39" s="52">
        <f>LARGE(($I39,$K39,$M39,$O39,$Q39,$S39),3)</f>
        <v>0</v>
      </c>
      <c r="AY39" s="52">
        <f>LARGE(($I39,$K39,$M39,$O39,$Q39,$S39),4)</f>
        <v>0</v>
      </c>
      <c r="AZ39" s="52">
        <f>LARGE(($I39,$K39,$M39,$O39,$Q39,$S39),5)</f>
        <v>0</v>
      </c>
      <c r="BA39" s="52">
        <f>LARGE(($I39,$K39,$M39,$O39,$Q39,$S39),6)</f>
        <v>0</v>
      </c>
      <c r="BB39" s="53">
        <f>LARGE(($U39,$W39,$Y39,$AA39,$AC39,$AE39),3)</f>
        <v>0</v>
      </c>
      <c r="BC39" s="53">
        <f>LARGE(($U39,$W39,$Y39,$AA39,$AC39,$AE39),4)</f>
        <v>0</v>
      </c>
      <c r="BD39" s="53">
        <f>LARGE(($U39,$W39,$Y39,$AA39,$AC39,$AE39),5)</f>
        <v>0</v>
      </c>
      <c r="BE39" s="53">
        <f>LARGE(($U39,$W39,$Y39,$AA39,$AC39,$AE39),6)</f>
        <v>0</v>
      </c>
      <c r="BF39" s="53">
        <f>LARGE(($AG39,$AI39,$AK39,$AM39),3)</f>
        <v>0</v>
      </c>
      <c r="BG39" s="53">
        <f>LARGE(($AG39,$AI39,$AK39,$AM39),4)</f>
        <v>0</v>
      </c>
    </row>
    <row r="40" spans="1:59" ht="16.5" thickBot="1">
      <c r="A40" s="115">
        <f t="shared" si="3"/>
        <v>36</v>
      </c>
      <c r="B40" s="56">
        <f t="shared" si="4"/>
        <v>36</v>
      </c>
      <c r="C40" s="153" t="s">
        <v>196</v>
      </c>
      <c r="D40" s="153" t="s">
        <v>197</v>
      </c>
      <c r="E40" s="149">
        <f t="shared" si="5"/>
        <v>36</v>
      </c>
      <c r="F40" s="134">
        <f t="shared" si="6"/>
        <v>36</v>
      </c>
      <c r="G40" s="55">
        <f t="shared" si="7"/>
        <v>36</v>
      </c>
      <c r="H40" s="75">
        <v>0</v>
      </c>
      <c r="I40" s="80">
        <f>LOOKUP(H40,Poängberäkning!$B$6:$B$97,Poängberäkning!$C$6:$C$97)</f>
        <v>0</v>
      </c>
      <c r="J40" s="75">
        <v>0</v>
      </c>
      <c r="K40" s="61">
        <f>LOOKUP(J40,Poängberäkning!$B$6:$B$97,Poängberäkning!$C$6:$C$97)</f>
        <v>0</v>
      </c>
      <c r="L40" s="75">
        <v>0</v>
      </c>
      <c r="M40" s="61">
        <f>LOOKUP(L40,Poängberäkning!$B$6:$B$97,Poängberäkning!$C$6:$C$97)</f>
        <v>0</v>
      </c>
      <c r="N40" s="75">
        <v>0</v>
      </c>
      <c r="O40" s="80">
        <f>LOOKUP(N40,Poängberäkning!$B$6:$B$97,Poängberäkning!$C$6:$C$97)</f>
        <v>0</v>
      </c>
      <c r="P40" s="75">
        <v>29</v>
      </c>
      <c r="Q40" s="61">
        <f>LOOKUP(P40,Poängberäkning!$B$6:$B$97,Poängberäkning!$C$6:$C$97)</f>
        <v>22</v>
      </c>
      <c r="R40" s="75">
        <v>37</v>
      </c>
      <c r="S40" s="61">
        <f>LOOKUP(R40,Poängberäkning!$B$6:$B$97,Poängberäkning!$C$6:$C$97)</f>
        <v>14</v>
      </c>
      <c r="T40" s="76">
        <v>0</v>
      </c>
      <c r="U40" s="66">
        <f>LOOKUP(T40,Poängberäkning!$B$6:$B$97,Poängberäkning!$C$6:$C$97)</f>
        <v>0</v>
      </c>
      <c r="V40" s="76">
        <v>0</v>
      </c>
      <c r="W40" s="66">
        <f>LOOKUP(V40,Poängberäkning!$B$6:$B$97,Poängberäkning!$C$6:$C$97)</f>
        <v>0</v>
      </c>
      <c r="X40" s="76">
        <v>0</v>
      </c>
      <c r="Y40" s="66">
        <f>LOOKUP(X40,Poängberäkning!$B$6:$B$97,Poängberäkning!$C$6:$C$97)</f>
        <v>0</v>
      </c>
      <c r="Z40" s="76">
        <v>0</v>
      </c>
      <c r="AA40" s="81">
        <f>LOOKUP(Z40,Poängberäkning!$B$6:$B$97,Poängberäkning!$C$6:$C$97)</f>
        <v>0</v>
      </c>
      <c r="AB40" s="76">
        <v>0</v>
      </c>
      <c r="AC40" s="66">
        <f>LOOKUP(AB40,Poängberäkning!$B$6:$B$97,Poängberäkning!$C$6:$C$97)</f>
        <v>0</v>
      </c>
      <c r="AD40" s="76">
        <v>0</v>
      </c>
      <c r="AE40" s="81">
        <f>LOOKUP(AD40,Poängberäkning!$B$6:$B$97,Poängberäkning!$C$6:$C$97)</f>
        <v>0</v>
      </c>
      <c r="AF40" s="82">
        <v>0</v>
      </c>
      <c r="AG40" s="83">
        <f>LOOKUP(AF40,Poängberäkning!$B$6:$B$97,Poängberäkning!$C$6:$C$97)</f>
        <v>0</v>
      </c>
      <c r="AH40" s="78">
        <v>0</v>
      </c>
      <c r="AI40" s="71">
        <f>LOOKUP(AH40,Poängberäkning!$B$6:$B$97,Poängberäkning!$C$6:$C$97)</f>
        <v>0</v>
      </c>
      <c r="AJ40" s="78">
        <v>0</v>
      </c>
      <c r="AK40" s="71">
        <f>LOOKUP(AJ40,Poängberäkning!$B$6:$B$97,Poängberäkning!$C$6:$C$97)</f>
        <v>0</v>
      </c>
      <c r="AL40" s="78">
        <v>0</v>
      </c>
      <c r="AM40" s="71">
        <f>LOOKUP(AL40,Poängberäkning!$B$6:$B$97,Poängberäkning!$C$6:$C$97)</f>
        <v>0</v>
      </c>
      <c r="AN40" s="128">
        <f>LARGE(($I40,$K40,$M40,$O40,$Q40,$S40),1)</f>
        <v>22</v>
      </c>
      <c r="AO40" s="129">
        <f>LARGE(($I40,$K40,$M40,$O40,$Q40,$S40),2)</f>
        <v>14</v>
      </c>
      <c r="AP40" s="129">
        <f>LARGE(($U40,$W40,$Y40,$AA40,$AC40,$AE40),1)</f>
        <v>0</v>
      </c>
      <c r="AQ40" s="129">
        <f>LARGE(($U40,$W40,$Y40,$AA40,$AC40,$AE40),2)</f>
        <v>0</v>
      </c>
      <c r="AR40" s="129">
        <f>LARGE(($AG40,$AI40,$AK40,$AM40),1)</f>
        <v>0</v>
      </c>
      <c r="AS40" s="130">
        <f>LARGE(($AG40,$AI40,$AK40,$AM40),2)</f>
        <v>0</v>
      </c>
      <c r="AT40" s="131">
        <f>LARGE(($AX40,$AY40,$AZ40,$BA40,$BB40,$BC40,$BD40,$BE40,$BF40,$BG40),1)</f>
        <v>0</v>
      </c>
      <c r="AU40" s="132">
        <f>LARGE(($AX40,$AY40,$AZ40,$BA40,$BB40,$BC40,$BD40,$BE40,$BF40,$BG40),2)</f>
        <v>0</v>
      </c>
      <c r="AV40" s="74">
        <f>LARGE(($AX40,$AY40,$AZ40,$BA40,$BB40,$BC40,$BD40,$BE40,$BF40,$BG40),3)</f>
        <v>0</v>
      </c>
      <c r="AW40" s="74">
        <f>LARGE(($AX40,$AY40,$AZ40,$BA40,$BB40,$BC40,$BD40,$BE40,$BF40,$BG40),4)</f>
        <v>0</v>
      </c>
      <c r="AX40" s="52">
        <f>LARGE(($I40,$K40,$M40,$O40,$Q40,$S40),3)</f>
        <v>0</v>
      </c>
      <c r="AY40" s="52">
        <f>LARGE(($I40,$K40,$M40,$O40,$Q40,$S40),4)</f>
        <v>0</v>
      </c>
      <c r="AZ40" s="52">
        <f>LARGE(($I40,$K40,$M40,$O40,$Q40,$S40),5)</f>
        <v>0</v>
      </c>
      <c r="BA40" s="52">
        <f>LARGE(($I40,$K40,$M40,$O40,$Q40,$S40),6)</f>
        <v>0</v>
      </c>
      <c r="BB40" s="53">
        <f>LARGE(($U40,$W40,$Y40,$AA40,$AC40,$AE40),3)</f>
        <v>0</v>
      </c>
      <c r="BC40" s="53">
        <f>LARGE(($U40,$W40,$Y40,$AA40,$AC40,$AE40),4)</f>
        <v>0</v>
      </c>
      <c r="BD40" s="53">
        <f>LARGE(($U40,$W40,$Y40,$AA40,$AC40,$AE40),5)</f>
        <v>0</v>
      </c>
      <c r="BE40" s="53">
        <f>LARGE(($U40,$W40,$Y40,$AA40,$AC40,$AE40),6)</f>
        <v>0</v>
      </c>
      <c r="BF40" s="53">
        <f>LARGE(($AG40,$AI40,$AK40,$AM40),3)</f>
        <v>0</v>
      </c>
      <c r="BG40" s="53">
        <f>LARGE(($AG40,$AI40,$AK40,$AM40),4)</f>
        <v>0</v>
      </c>
    </row>
    <row r="41" spans="1:59" ht="16.5" thickBot="1">
      <c r="A41" s="115">
        <f t="shared" si="3"/>
        <v>37</v>
      </c>
      <c r="B41" s="56">
        <f t="shared" si="4"/>
        <v>37</v>
      </c>
      <c r="C41" s="153" t="s">
        <v>203</v>
      </c>
      <c r="D41" s="153" t="s">
        <v>54</v>
      </c>
      <c r="E41" s="149">
        <f t="shared" si="5"/>
        <v>25</v>
      </c>
      <c r="F41" s="134">
        <f t="shared" si="6"/>
        <v>25</v>
      </c>
      <c r="G41" s="55">
        <f t="shared" si="7"/>
        <v>25</v>
      </c>
      <c r="H41" s="75">
        <v>0</v>
      </c>
      <c r="I41" s="80">
        <f>LOOKUP(H41,Poängberäkning!$B$6:$B$97,Poängberäkning!$C$6:$C$97)</f>
        <v>0</v>
      </c>
      <c r="J41" s="75">
        <v>0</v>
      </c>
      <c r="K41" s="61">
        <f>LOOKUP(J41,Poängberäkning!$B$6:$B$97,Poängberäkning!$C$6:$C$97)</f>
        <v>0</v>
      </c>
      <c r="L41" s="75">
        <v>0</v>
      </c>
      <c r="M41" s="61">
        <f>LOOKUP(L41,Poängberäkning!$B$6:$B$97,Poängberäkning!$C$6:$C$97)</f>
        <v>0</v>
      </c>
      <c r="N41" s="75">
        <v>0</v>
      </c>
      <c r="O41" s="80">
        <f>LOOKUP(N41,Poängberäkning!$B$6:$B$97,Poängberäkning!$C$6:$C$97)</f>
        <v>0</v>
      </c>
      <c r="P41" s="75">
        <v>39</v>
      </c>
      <c r="Q41" s="61">
        <f>LOOKUP(P41,Poängberäkning!$B$6:$B$97,Poängberäkning!$C$6:$C$97)</f>
        <v>12</v>
      </c>
      <c r="R41" s="75">
        <v>52</v>
      </c>
      <c r="S41" s="61">
        <f>LOOKUP(R41,Poängberäkning!$B$6:$B$97,Poängberäkning!$C$6:$C$97)</f>
        <v>1</v>
      </c>
      <c r="T41" s="76">
        <v>0</v>
      </c>
      <c r="U41" s="66">
        <f>LOOKUP(T41,Poängberäkning!$B$6:$B$97,Poängberäkning!$C$6:$C$97)</f>
        <v>0</v>
      </c>
      <c r="V41" s="76">
        <v>0</v>
      </c>
      <c r="W41" s="66">
        <f>LOOKUP(V41,Poängberäkning!$B$6:$B$97,Poängberäkning!$C$6:$C$97)</f>
        <v>0</v>
      </c>
      <c r="X41" s="76">
        <v>0</v>
      </c>
      <c r="Y41" s="66">
        <f>LOOKUP(X41,Poängberäkning!$B$6:$B$97,Poängberäkning!$C$6:$C$97)</f>
        <v>0</v>
      </c>
      <c r="Z41" s="76">
        <v>0</v>
      </c>
      <c r="AA41" s="81">
        <f>LOOKUP(Z41,Poängberäkning!$B$6:$B$97,Poängberäkning!$C$6:$C$97)</f>
        <v>0</v>
      </c>
      <c r="AB41" s="76">
        <v>47</v>
      </c>
      <c r="AC41" s="66">
        <f>LOOKUP(AB41,Poängberäkning!$B$6:$B$97,Poängberäkning!$C$6:$C$97)</f>
        <v>4</v>
      </c>
      <c r="AD41" s="76">
        <v>43</v>
      </c>
      <c r="AE41" s="81">
        <f>LOOKUP(AD41,Poängberäkning!$B$6:$B$97,Poängberäkning!$C$6:$C$97)</f>
        <v>8</v>
      </c>
      <c r="AF41" s="82">
        <v>0</v>
      </c>
      <c r="AG41" s="83">
        <f>LOOKUP(AF41,Poängberäkning!$B$6:$B$97,Poängberäkning!$C$6:$C$97)</f>
        <v>0</v>
      </c>
      <c r="AH41" s="78">
        <v>0</v>
      </c>
      <c r="AI41" s="71">
        <f>LOOKUP(AH41,Poängberäkning!$B$6:$B$97,Poängberäkning!$C$6:$C$97)</f>
        <v>0</v>
      </c>
      <c r="AJ41" s="78">
        <v>0</v>
      </c>
      <c r="AK41" s="71">
        <f>LOOKUP(AJ41,Poängberäkning!$B$6:$B$97,Poängberäkning!$C$6:$C$97)</f>
        <v>0</v>
      </c>
      <c r="AL41" s="78">
        <v>0</v>
      </c>
      <c r="AM41" s="71">
        <f>LOOKUP(AL41,Poängberäkning!$B$6:$B$97,Poängberäkning!$C$6:$C$97)</f>
        <v>0</v>
      </c>
      <c r="AN41" s="128">
        <f>LARGE(($I41,$K41,$M41,$O41,$Q41,$S41),1)</f>
        <v>12</v>
      </c>
      <c r="AO41" s="129">
        <f>LARGE(($I41,$K41,$M41,$O41,$Q41,$S41),2)</f>
        <v>1</v>
      </c>
      <c r="AP41" s="129">
        <f>LARGE(($U41,$W41,$Y41,$AA41,$AC41,$AE41),1)</f>
        <v>8</v>
      </c>
      <c r="AQ41" s="129">
        <f>LARGE(($U41,$W41,$Y41,$AA41,$AC41,$AE41),2)</f>
        <v>4</v>
      </c>
      <c r="AR41" s="129">
        <f>LARGE(($AG41,$AI41,$AK41,$AM41),1)</f>
        <v>0</v>
      </c>
      <c r="AS41" s="130">
        <f>LARGE(($AG41,$AI41,$AK41,$AM41),2)</f>
        <v>0</v>
      </c>
      <c r="AT41" s="131">
        <f>LARGE(($AX41,$AY41,$AZ41,$BA41,$BB41,$BC41,$BD41,$BE41,$BF41,$BG41),1)</f>
        <v>0</v>
      </c>
      <c r="AU41" s="132">
        <f>LARGE(($AX41,$AY41,$AZ41,$BA41,$BB41,$BC41,$BD41,$BE41,$BF41,$BG41),2)</f>
        <v>0</v>
      </c>
      <c r="AV41" s="74">
        <f>LARGE(($AX41,$AY41,$AZ41,$BA41,$BB41,$BC41,$BD41,$BE41,$BF41,$BG41),3)</f>
        <v>0</v>
      </c>
      <c r="AW41" s="74">
        <f>LARGE(($AX41,$AY41,$AZ41,$BA41,$BB41,$BC41,$BD41,$BE41,$BF41,$BG41),4)</f>
        <v>0</v>
      </c>
      <c r="AX41" s="52">
        <f>LARGE(($I41,$K41,$M41,$O41,$Q41,$S41),3)</f>
        <v>0</v>
      </c>
      <c r="AY41" s="52">
        <f>LARGE(($I41,$K41,$M41,$O41,$Q41,$S41),4)</f>
        <v>0</v>
      </c>
      <c r="AZ41" s="52">
        <f>LARGE(($I41,$K41,$M41,$O41,$Q41,$S41),5)</f>
        <v>0</v>
      </c>
      <c r="BA41" s="52">
        <f>LARGE(($I41,$K41,$M41,$O41,$Q41,$S41),6)</f>
        <v>0</v>
      </c>
      <c r="BB41" s="53">
        <f>LARGE(($U41,$W41,$Y41,$AA41,$AC41,$AE41),3)</f>
        <v>0</v>
      </c>
      <c r="BC41" s="53">
        <f>LARGE(($U41,$W41,$Y41,$AA41,$AC41,$AE41),4)</f>
        <v>0</v>
      </c>
      <c r="BD41" s="53">
        <f>LARGE(($U41,$W41,$Y41,$AA41,$AC41,$AE41),5)</f>
        <v>0</v>
      </c>
      <c r="BE41" s="53">
        <f>LARGE(($U41,$W41,$Y41,$AA41,$AC41,$AE41),6)</f>
        <v>0</v>
      </c>
      <c r="BF41" s="53">
        <f>LARGE(($AG41,$AI41,$AK41,$AM41),3)</f>
        <v>0</v>
      </c>
      <c r="BG41" s="53">
        <f>LARGE(($AG41,$AI41,$AK41,$AM41),4)</f>
        <v>0</v>
      </c>
    </row>
    <row r="42" spans="1:59" ht="16.5" thickBot="1">
      <c r="A42" s="115">
        <f t="shared" si="3"/>
        <v>38</v>
      </c>
      <c r="B42" s="56">
        <f t="shared" si="4"/>
        <v>38</v>
      </c>
      <c r="C42" s="153" t="s">
        <v>198</v>
      </c>
      <c r="D42" s="153" t="s">
        <v>50</v>
      </c>
      <c r="E42" s="149">
        <f t="shared" si="5"/>
        <v>25</v>
      </c>
      <c r="F42" s="134">
        <f t="shared" si="6"/>
        <v>25</v>
      </c>
      <c r="G42" s="55">
        <f t="shared" si="7"/>
        <v>25</v>
      </c>
      <c r="H42" s="75">
        <v>0</v>
      </c>
      <c r="I42" s="80">
        <f>LOOKUP(H42,Poängberäkning!$B$6:$B$97,Poängberäkning!$C$6:$C$97)</f>
        <v>0</v>
      </c>
      <c r="J42" s="75">
        <v>0</v>
      </c>
      <c r="K42" s="61">
        <f>LOOKUP(J42,Poängberäkning!$B$6:$B$97,Poängberäkning!$C$6:$C$97)</f>
        <v>0</v>
      </c>
      <c r="L42" s="75">
        <v>0</v>
      </c>
      <c r="M42" s="61">
        <f>LOOKUP(L42,Poängberäkning!$B$6:$B$97,Poängberäkning!$C$6:$C$97)</f>
        <v>0</v>
      </c>
      <c r="N42" s="75">
        <v>0</v>
      </c>
      <c r="O42" s="80">
        <f>LOOKUP(N42,Poängberäkning!$B$6:$B$97,Poängberäkning!$C$6:$C$97)</f>
        <v>0</v>
      </c>
      <c r="P42" s="75">
        <v>31</v>
      </c>
      <c r="Q42" s="61">
        <f>LOOKUP(P42,Poängberäkning!$B$6:$B$97,Poängberäkning!$C$6:$C$97)</f>
        <v>20</v>
      </c>
      <c r="R42" s="75">
        <v>46</v>
      </c>
      <c r="S42" s="61">
        <f>LOOKUP(R42,Poängberäkning!$B$6:$B$97,Poängberäkning!$C$6:$C$97)</f>
        <v>5</v>
      </c>
      <c r="T42" s="76">
        <v>0</v>
      </c>
      <c r="U42" s="66">
        <f>LOOKUP(T42,Poängberäkning!$B$6:$B$97,Poängberäkning!$C$6:$C$97)</f>
        <v>0</v>
      </c>
      <c r="V42" s="76">
        <v>0</v>
      </c>
      <c r="W42" s="66">
        <f>LOOKUP(V42,Poängberäkning!$B$6:$B$97,Poängberäkning!$C$6:$C$97)</f>
        <v>0</v>
      </c>
      <c r="X42" s="76">
        <v>0</v>
      </c>
      <c r="Y42" s="66">
        <f>LOOKUP(X42,Poängberäkning!$B$6:$B$97,Poängberäkning!$C$6:$C$97)</f>
        <v>0</v>
      </c>
      <c r="Z42" s="76">
        <v>0</v>
      </c>
      <c r="AA42" s="81">
        <f>LOOKUP(Z42,Poängberäkning!$B$6:$B$97,Poängberäkning!$C$6:$C$97)</f>
        <v>0</v>
      </c>
      <c r="AB42" s="76">
        <v>0</v>
      </c>
      <c r="AC42" s="66">
        <f>LOOKUP(AB42,Poängberäkning!$B$6:$B$97,Poängberäkning!$C$6:$C$97)</f>
        <v>0</v>
      </c>
      <c r="AD42" s="76">
        <v>0</v>
      </c>
      <c r="AE42" s="81">
        <f>LOOKUP(AD42,Poängberäkning!$B$6:$B$97,Poängberäkning!$C$6:$C$97)</f>
        <v>0</v>
      </c>
      <c r="AF42" s="82">
        <v>0</v>
      </c>
      <c r="AG42" s="83">
        <f>LOOKUP(AF42,Poängberäkning!$B$6:$B$97,Poängberäkning!$C$6:$C$97)</f>
        <v>0</v>
      </c>
      <c r="AH42" s="78">
        <v>0</v>
      </c>
      <c r="AI42" s="71">
        <f>LOOKUP(AH42,Poängberäkning!$B$6:$B$97,Poängberäkning!$C$6:$C$97)</f>
        <v>0</v>
      </c>
      <c r="AJ42" s="78">
        <v>0</v>
      </c>
      <c r="AK42" s="71">
        <f>LOOKUP(AJ42,Poängberäkning!$B$6:$B$97,Poängberäkning!$C$6:$C$97)</f>
        <v>0</v>
      </c>
      <c r="AL42" s="78">
        <v>0</v>
      </c>
      <c r="AM42" s="71">
        <f>LOOKUP(AL42,Poängberäkning!$B$6:$B$97,Poängberäkning!$C$6:$C$97)</f>
        <v>0</v>
      </c>
      <c r="AN42" s="128">
        <f>LARGE(($I42,$K42,$M42,$O42,$Q42,$S42),1)</f>
        <v>20</v>
      </c>
      <c r="AO42" s="129">
        <f>LARGE(($I42,$K42,$M42,$O42,$Q42,$S42),2)</f>
        <v>5</v>
      </c>
      <c r="AP42" s="129">
        <f>LARGE(($U42,$W42,$Y42,$AA42,$AC42,$AE42),1)</f>
        <v>0</v>
      </c>
      <c r="AQ42" s="129">
        <f>LARGE(($U42,$W42,$Y42,$AA42,$AC42,$AE42),2)</f>
        <v>0</v>
      </c>
      <c r="AR42" s="129">
        <f>LARGE(($AG42,$AI42,$AK42,$AM42),1)</f>
        <v>0</v>
      </c>
      <c r="AS42" s="130">
        <f>LARGE(($AG42,$AI42,$AK42,$AM42),2)</f>
        <v>0</v>
      </c>
      <c r="AT42" s="131">
        <f>LARGE(($AX42,$AY42,$AZ42,$BA42,$BB42,$BC42,$BD42,$BE42,$BF42,$BG42),1)</f>
        <v>0</v>
      </c>
      <c r="AU42" s="132">
        <f>LARGE(($AX42,$AY42,$AZ42,$BA42,$BB42,$BC42,$BD42,$BE42,$BF42,$BG42),2)</f>
        <v>0</v>
      </c>
      <c r="AV42" s="74">
        <f>LARGE(($AX42,$AY42,$AZ42,$BA42,$BB42,$BC42,$BD42,$BE42,$BF42,$BG42),3)</f>
        <v>0</v>
      </c>
      <c r="AW42" s="74">
        <f>LARGE(($AX42,$AY42,$AZ42,$BA42,$BB42,$BC42,$BD42,$BE42,$BF42,$BG42),4)</f>
        <v>0</v>
      </c>
      <c r="AX42" s="52">
        <f>LARGE(($I42,$K42,$M42,$O42,$Q42,$S42),3)</f>
        <v>0</v>
      </c>
      <c r="AY42" s="52">
        <f>LARGE(($I42,$K42,$M42,$O42,$Q42,$S42),4)</f>
        <v>0</v>
      </c>
      <c r="AZ42" s="52">
        <f>LARGE(($I42,$K42,$M42,$O42,$Q42,$S42),5)</f>
        <v>0</v>
      </c>
      <c r="BA42" s="52">
        <f>LARGE(($I42,$K42,$M42,$O42,$Q42,$S42),6)</f>
        <v>0</v>
      </c>
      <c r="BB42" s="53">
        <f>LARGE(($U42,$W42,$Y42,$AA42,$AC42,$AE42),3)</f>
        <v>0</v>
      </c>
      <c r="BC42" s="53">
        <f>LARGE(($U42,$W42,$Y42,$AA42,$AC42,$AE42),4)</f>
        <v>0</v>
      </c>
      <c r="BD42" s="53">
        <f>LARGE(($U42,$W42,$Y42,$AA42,$AC42,$AE42),5)</f>
        <v>0</v>
      </c>
      <c r="BE42" s="53">
        <f>LARGE(($U42,$W42,$Y42,$AA42,$AC42,$AE42),6)</f>
        <v>0</v>
      </c>
      <c r="BF42" s="53">
        <f>LARGE(($AG42,$AI42,$AK42,$AM42),3)</f>
        <v>0</v>
      </c>
      <c r="BG42" s="53">
        <f>LARGE(($AG42,$AI42,$AK42,$AM42),4)</f>
        <v>0</v>
      </c>
    </row>
    <row r="43" spans="1:59" ht="16.5" thickBot="1">
      <c r="A43" s="115">
        <f t="shared" si="3"/>
        <v>39</v>
      </c>
      <c r="B43" s="56">
        <f t="shared" si="4"/>
        <v>39</v>
      </c>
      <c r="C43" s="151" t="s">
        <v>157</v>
      </c>
      <c r="D43" s="152" t="s">
        <v>64</v>
      </c>
      <c r="E43" s="149">
        <f t="shared" si="5"/>
        <v>24</v>
      </c>
      <c r="F43" s="134">
        <f t="shared" si="6"/>
        <v>24</v>
      </c>
      <c r="G43" s="55">
        <f t="shared" si="7"/>
        <v>24</v>
      </c>
      <c r="H43" s="75">
        <v>0</v>
      </c>
      <c r="I43" s="80">
        <f>LOOKUP(H43,Poängberäkning!$B$6:$B$97,Poängberäkning!$C$6:$C$97)</f>
        <v>0</v>
      </c>
      <c r="J43" s="75">
        <v>0</v>
      </c>
      <c r="K43" s="61">
        <f>LOOKUP(J43,Poängberäkning!$B$6:$B$97,Poängberäkning!$C$6:$C$97)</f>
        <v>0</v>
      </c>
      <c r="L43" s="75">
        <v>0</v>
      </c>
      <c r="M43" s="61">
        <f>LOOKUP(L43,Poängberäkning!$B$6:$B$97,Poängberäkning!$C$6:$C$97)</f>
        <v>0</v>
      </c>
      <c r="N43" s="75">
        <v>0</v>
      </c>
      <c r="O43" s="80">
        <f>LOOKUP(N43,Poängberäkning!$B$6:$B$97,Poängberäkning!$C$6:$C$97)</f>
        <v>0</v>
      </c>
      <c r="P43" s="75">
        <v>0</v>
      </c>
      <c r="Q43" s="61">
        <f>LOOKUP(P43,Poängberäkning!$B$6:$B$97,Poängberäkning!$C$6:$C$97)</f>
        <v>0</v>
      </c>
      <c r="R43" s="75">
        <v>0</v>
      </c>
      <c r="S43" s="61">
        <f>LOOKUP(R43,Poängberäkning!$B$6:$B$97,Poängberäkning!$C$6:$C$97)</f>
        <v>0</v>
      </c>
      <c r="T43" s="76">
        <v>0</v>
      </c>
      <c r="U43" s="66">
        <f>LOOKUP(T43,Poängberäkning!$B$6:$B$97,Poängberäkning!$C$6:$C$97)</f>
        <v>0</v>
      </c>
      <c r="V43" s="76">
        <v>0</v>
      </c>
      <c r="W43" s="66">
        <f>LOOKUP(V43,Poängberäkning!$B$6:$B$97,Poängberäkning!$C$6:$C$97)</f>
        <v>0</v>
      </c>
      <c r="X43" s="76">
        <v>27</v>
      </c>
      <c r="Y43" s="66">
        <f>LOOKUP(X43,Poängberäkning!$B$6:$B$97,Poängberäkning!$C$6:$C$97)</f>
        <v>24</v>
      </c>
      <c r="Z43" s="76">
        <v>0</v>
      </c>
      <c r="AA43" s="81">
        <f>LOOKUP(Z43,Poängberäkning!$B$6:$B$97,Poängberäkning!$C$6:$C$97)</f>
        <v>0</v>
      </c>
      <c r="AB43" s="76">
        <v>0</v>
      </c>
      <c r="AC43" s="66">
        <f>LOOKUP(AB43,Poängberäkning!$B$6:$B$97,Poängberäkning!$C$6:$C$97)</f>
        <v>0</v>
      </c>
      <c r="AD43" s="76">
        <v>0</v>
      </c>
      <c r="AE43" s="81">
        <f>LOOKUP(AD43,Poängberäkning!$B$6:$B$97,Poängberäkning!$C$6:$C$97)</f>
        <v>0</v>
      </c>
      <c r="AF43" s="82">
        <v>0</v>
      </c>
      <c r="AG43" s="83">
        <f>LOOKUP(AF43,Poängberäkning!$B$6:$B$97,Poängberäkning!$C$6:$C$97)</f>
        <v>0</v>
      </c>
      <c r="AH43" s="78">
        <v>0</v>
      </c>
      <c r="AI43" s="71">
        <f>LOOKUP(AH43,Poängberäkning!$B$6:$B$97,Poängberäkning!$C$6:$C$97)</f>
        <v>0</v>
      </c>
      <c r="AJ43" s="78">
        <v>0</v>
      </c>
      <c r="AK43" s="71">
        <f>LOOKUP(AJ43,Poängberäkning!$B$6:$B$97,Poängberäkning!$C$6:$C$97)</f>
        <v>0</v>
      </c>
      <c r="AL43" s="78">
        <v>0</v>
      </c>
      <c r="AM43" s="71">
        <f>LOOKUP(AL43,Poängberäkning!$B$6:$B$97,Poängberäkning!$C$6:$C$97)</f>
        <v>0</v>
      </c>
      <c r="AN43" s="128">
        <f>LARGE(($I43,$K43,$M43,$O43,$Q43,$S43),1)</f>
        <v>0</v>
      </c>
      <c r="AO43" s="129">
        <f>LARGE(($I43,$K43,$M43,$O43,$Q43,$S43),2)</f>
        <v>0</v>
      </c>
      <c r="AP43" s="129">
        <f>LARGE(($U43,$W43,$Y43,$AA43,$AC43,$AE43),1)</f>
        <v>24</v>
      </c>
      <c r="AQ43" s="129">
        <f>LARGE(($U43,$W43,$Y43,$AA43,$AC43,$AE43),2)</f>
        <v>0</v>
      </c>
      <c r="AR43" s="129">
        <f>LARGE(($AG43,$AI43,$AK43,$AM43),1)</f>
        <v>0</v>
      </c>
      <c r="AS43" s="130">
        <f>LARGE(($AG43,$AI43,$AK43,$AM43),2)</f>
        <v>0</v>
      </c>
      <c r="AT43" s="131">
        <f>LARGE(($AX43,$AY43,$AZ43,$BA43,$BB43,$BC43,$BD43,$BE43,$BF43,$BG43),1)</f>
        <v>0</v>
      </c>
      <c r="AU43" s="132">
        <f>LARGE(($AX43,$AY43,$AZ43,$BA43,$BB43,$BC43,$BD43,$BE43,$BF43,$BG43),2)</f>
        <v>0</v>
      </c>
      <c r="AV43" s="74">
        <f>LARGE(($AX43,$AY43,$AZ43,$BA43,$BB43,$BC43,$BD43,$BE43,$BF43,$BG43),3)</f>
        <v>0</v>
      </c>
      <c r="AW43" s="74">
        <f>LARGE(($AX43,$AY43,$AZ43,$BA43,$BB43,$BC43,$BD43,$BE43,$BF43,$BG43),4)</f>
        <v>0</v>
      </c>
      <c r="AX43" s="52">
        <f>LARGE(($I43,$K43,$M43,$O43,$Q43,$S43),3)</f>
        <v>0</v>
      </c>
      <c r="AY43" s="52">
        <f>LARGE(($I43,$K43,$M43,$O43,$Q43,$S43),4)</f>
        <v>0</v>
      </c>
      <c r="AZ43" s="52">
        <f>LARGE(($I43,$K43,$M43,$O43,$Q43,$S43),5)</f>
        <v>0</v>
      </c>
      <c r="BA43" s="52">
        <f>LARGE(($I43,$K43,$M43,$O43,$Q43,$S43),6)</f>
        <v>0</v>
      </c>
      <c r="BB43" s="53">
        <f>LARGE(($U43,$W43,$Y43,$AA43,$AC43,$AE43),3)</f>
        <v>0</v>
      </c>
      <c r="BC43" s="53">
        <f>LARGE(($U43,$W43,$Y43,$AA43,$AC43,$AE43),4)</f>
        <v>0</v>
      </c>
      <c r="BD43" s="53">
        <f>LARGE(($U43,$W43,$Y43,$AA43,$AC43,$AE43),5)</f>
        <v>0</v>
      </c>
      <c r="BE43" s="53">
        <f>LARGE(($U43,$W43,$Y43,$AA43,$AC43,$AE43),6)</f>
        <v>0</v>
      </c>
      <c r="BF43" s="53">
        <f>LARGE(($AG43,$AI43,$AK43,$AM43),3)</f>
        <v>0</v>
      </c>
      <c r="BG43" s="53">
        <f>LARGE(($AG43,$AI43,$AK43,$AM43),4)</f>
        <v>0</v>
      </c>
    </row>
    <row r="44" spans="1:59" ht="16.5" thickBot="1">
      <c r="A44" s="115">
        <f t="shared" si="3"/>
        <v>40</v>
      </c>
      <c r="B44" s="56">
        <f t="shared" si="4"/>
        <v>40</v>
      </c>
      <c r="C44" s="151" t="s">
        <v>159</v>
      </c>
      <c r="D44" s="152" t="s">
        <v>54</v>
      </c>
      <c r="E44" s="149">
        <f t="shared" si="5"/>
        <v>22</v>
      </c>
      <c r="F44" s="134">
        <f t="shared" si="6"/>
        <v>22</v>
      </c>
      <c r="G44" s="55">
        <f t="shared" si="7"/>
        <v>22</v>
      </c>
      <c r="H44" s="75">
        <v>0</v>
      </c>
      <c r="I44" s="80">
        <f>LOOKUP(H44,Poängberäkning!$B$6:$B$97,Poängberäkning!$C$6:$C$97)</f>
        <v>0</v>
      </c>
      <c r="J44" s="75">
        <v>0</v>
      </c>
      <c r="K44" s="61">
        <f>LOOKUP(J44,Poängberäkning!$B$6:$B$97,Poängberäkning!$C$6:$C$97)</f>
        <v>0</v>
      </c>
      <c r="L44" s="75">
        <v>0</v>
      </c>
      <c r="M44" s="61">
        <f>LOOKUP(L44,Poängberäkning!$B$6:$B$97,Poängberäkning!$C$6:$C$97)</f>
        <v>0</v>
      </c>
      <c r="N44" s="75">
        <v>0</v>
      </c>
      <c r="O44" s="80">
        <f>LOOKUP(N44,Poängberäkning!$B$6:$B$97,Poängberäkning!$C$6:$C$97)</f>
        <v>0</v>
      </c>
      <c r="P44" s="75">
        <v>0</v>
      </c>
      <c r="Q44" s="61">
        <f>LOOKUP(P44,Poängberäkning!$B$6:$B$97,Poängberäkning!$C$6:$C$97)</f>
        <v>0</v>
      </c>
      <c r="R44" s="75">
        <v>0</v>
      </c>
      <c r="S44" s="61">
        <f>LOOKUP(R44,Poängberäkning!$B$6:$B$97,Poängberäkning!$C$6:$C$97)</f>
        <v>0</v>
      </c>
      <c r="T44" s="76">
        <v>0</v>
      </c>
      <c r="U44" s="66">
        <f>LOOKUP(T44,Poängberäkning!$B$6:$B$97,Poängberäkning!$C$6:$C$97)</f>
        <v>0</v>
      </c>
      <c r="V44" s="76">
        <v>0</v>
      </c>
      <c r="W44" s="66">
        <f>LOOKUP(V44,Poängberäkning!$B$6:$B$97,Poängberäkning!$C$6:$C$97)</f>
        <v>0</v>
      </c>
      <c r="X44" s="76">
        <v>41</v>
      </c>
      <c r="Y44" s="66">
        <f>LOOKUP(X44,Poängberäkning!$B$6:$B$97,Poängberäkning!$C$6:$C$97)</f>
        <v>10</v>
      </c>
      <c r="Z44" s="76">
        <v>39</v>
      </c>
      <c r="AA44" s="81">
        <f>LOOKUP(Z44,Poängberäkning!$B$6:$B$97,Poängberäkning!$C$6:$C$97)</f>
        <v>12</v>
      </c>
      <c r="AB44" s="76">
        <v>0</v>
      </c>
      <c r="AC44" s="66">
        <f>LOOKUP(AB44,Poängberäkning!$B$6:$B$97,Poängberäkning!$C$6:$C$97)</f>
        <v>0</v>
      </c>
      <c r="AD44" s="76">
        <v>0</v>
      </c>
      <c r="AE44" s="81">
        <f>LOOKUP(AD44,Poängberäkning!$B$6:$B$97,Poängberäkning!$C$6:$C$97)</f>
        <v>0</v>
      </c>
      <c r="AF44" s="82">
        <v>0</v>
      </c>
      <c r="AG44" s="83">
        <f>LOOKUP(AF44,Poängberäkning!$B$6:$B$97,Poängberäkning!$C$6:$C$97)</f>
        <v>0</v>
      </c>
      <c r="AH44" s="78">
        <v>0</v>
      </c>
      <c r="AI44" s="71">
        <f>LOOKUP(AH44,Poängberäkning!$B$6:$B$97,Poängberäkning!$C$6:$C$97)</f>
        <v>0</v>
      </c>
      <c r="AJ44" s="78">
        <v>0</v>
      </c>
      <c r="AK44" s="71">
        <f>LOOKUP(AJ44,Poängberäkning!$B$6:$B$97,Poängberäkning!$C$6:$C$97)</f>
        <v>0</v>
      </c>
      <c r="AL44" s="78">
        <v>0</v>
      </c>
      <c r="AM44" s="71">
        <f>LOOKUP(AL44,Poängberäkning!$B$6:$B$97,Poängberäkning!$C$6:$C$97)</f>
        <v>0</v>
      </c>
      <c r="AN44" s="128">
        <f>LARGE(($I44,$K44,$M44,$O44,$Q44,$S44),1)</f>
        <v>0</v>
      </c>
      <c r="AO44" s="129">
        <f>LARGE(($I44,$K44,$M44,$O44,$Q44,$S44),2)</f>
        <v>0</v>
      </c>
      <c r="AP44" s="129">
        <f>LARGE(($U44,$W44,$Y44,$AA44,$AC44,$AE44),1)</f>
        <v>12</v>
      </c>
      <c r="AQ44" s="129">
        <f>LARGE(($U44,$W44,$Y44,$AA44,$AC44,$AE44),2)</f>
        <v>10</v>
      </c>
      <c r="AR44" s="129">
        <f>LARGE(($AG44,$AI44,$AK44,$AM44),1)</f>
        <v>0</v>
      </c>
      <c r="AS44" s="130">
        <f>LARGE(($AG44,$AI44,$AK44,$AM44),2)</f>
        <v>0</v>
      </c>
      <c r="AT44" s="131">
        <f>LARGE(($AX44,$AY44,$AZ44,$BA44,$BB44,$BC44,$BD44,$BE44,$BF44,$BG44),1)</f>
        <v>0</v>
      </c>
      <c r="AU44" s="132">
        <f>LARGE(($AX44,$AY44,$AZ44,$BA44,$BB44,$BC44,$BD44,$BE44,$BF44,$BG44),2)</f>
        <v>0</v>
      </c>
      <c r="AV44" s="74">
        <f>LARGE(($AX44,$AY44,$AZ44,$BA44,$BB44,$BC44,$BD44,$BE44,$BF44,$BG44),3)</f>
        <v>0</v>
      </c>
      <c r="AW44" s="74">
        <f>LARGE(($AX44,$AY44,$AZ44,$BA44,$BB44,$BC44,$BD44,$BE44,$BF44,$BG44),4)</f>
        <v>0</v>
      </c>
      <c r="AX44" s="52">
        <f>LARGE(($I44,$K44,$M44,$O44,$Q44,$S44),3)</f>
        <v>0</v>
      </c>
      <c r="AY44" s="52">
        <f>LARGE(($I44,$K44,$M44,$O44,$Q44,$S44),4)</f>
        <v>0</v>
      </c>
      <c r="AZ44" s="52">
        <f>LARGE(($I44,$K44,$M44,$O44,$Q44,$S44),5)</f>
        <v>0</v>
      </c>
      <c r="BA44" s="52">
        <f>LARGE(($I44,$K44,$M44,$O44,$Q44,$S44),6)</f>
        <v>0</v>
      </c>
      <c r="BB44" s="53">
        <f>LARGE(($U44,$W44,$Y44,$AA44,$AC44,$AE44),3)</f>
        <v>0</v>
      </c>
      <c r="BC44" s="53">
        <f>LARGE(($U44,$W44,$Y44,$AA44,$AC44,$AE44),4)</f>
        <v>0</v>
      </c>
      <c r="BD44" s="53">
        <f>LARGE(($U44,$W44,$Y44,$AA44,$AC44,$AE44),5)</f>
        <v>0</v>
      </c>
      <c r="BE44" s="53">
        <f>LARGE(($U44,$W44,$Y44,$AA44,$AC44,$AE44),6)</f>
        <v>0</v>
      </c>
      <c r="BF44" s="53">
        <f>LARGE(($AG44,$AI44,$AK44,$AM44),3)</f>
        <v>0</v>
      </c>
      <c r="BG44" s="53">
        <f>LARGE(($AG44,$AI44,$AK44,$AM44),4)</f>
        <v>0</v>
      </c>
    </row>
    <row r="45" spans="1:59" ht="16.5" thickBot="1">
      <c r="A45" s="115">
        <f t="shared" si="3"/>
        <v>41</v>
      </c>
      <c r="B45" s="56">
        <f t="shared" si="4"/>
        <v>41</v>
      </c>
      <c r="C45" s="153" t="s">
        <v>205</v>
      </c>
      <c r="D45" s="153" t="s">
        <v>197</v>
      </c>
      <c r="E45" s="149">
        <f t="shared" si="5"/>
        <v>21</v>
      </c>
      <c r="F45" s="134">
        <f t="shared" si="6"/>
        <v>21</v>
      </c>
      <c r="G45" s="55">
        <f t="shared" si="7"/>
        <v>21</v>
      </c>
      <c r="H45" s="75">
        <v>0</v>
      </c>
      <c r="I45" s="80">
        <f>LOOKUP(H45,Poängberäkning!$B$6:$B$97,Poängberäkning!$C$6:$C$97)</f>
        <v>0</v>
      </c>
      <c r="J45" s="75">
        <v>0</v>
      </c>
      <c r="K45" s="61">
        <f>LOOKUP(J45,Poängberäkning!$B$6:$B$97,Poängberäkning!$C$6:$C$97)</f>
        <v>0</v>
      </c>
      <c r="L45" s="75">
        <v>0</v>
      </c>
      <c r="M45" s="61">
        <f>LOOKUP(L45,Poängberäkning!$B$6:$B$97,Poängberäkning!$C$6:$C$97)</f>
        <v>0</v>
      </c>
      <c r="N45" s="75">
        <v>0</v>
      </c>
      <c r="O45" s="80">
        <f>LOOKUP(N45,Poängberäkning!$B$6:$B$97,Poängberäkning!$C$6:$C$97)</f>
        <v>0</v>
      </c>
      <c r="P45" s="75">
        <v>0</v>
      </c>
      <c r="Q45" s="61">
        <f>LOOKUP(P45,Poängberäkning!$B$6:$B$97,Poängberäkning!$C$6:$C$97)</f>
        <v>0</v>
      </c>
      <c r="R45" s="75">
        <v>50</v>
      </c>
      <c r="S45" s="61">
        <f>LOOKUP(R45,Poängberäkning!$B$6:$B$97,Poängberäkning!$C$6:$C$97)</f>
        <v>1</v>
      </c>
      <c r="T45" s="76">
        <v>0</v>
      </c>
      <c r="U45" s="66">
        <f>LOOKUP(T45,Poängberäkning!$B$6:$B$97,Poängberäkning!$C$6:$C$97)</f>
        <v>0</v>
      </c>
      <c r="V45" s="76">
        <v>0</v>
      </c>
      <c r="W45" s="66">
        <f>LOOKUP(V45,Poängberäkning!$B$6:$B$97,Poängberäkning!$C$6:$C$97)</f>
        <v>0</v>
      </c>
      <c r="X45" s="76">
        <v>0</v>
      </c>
      <c r="Y45" s="66">
        <f>LOOKUP(X45,Poängberäkning!$B$6:$B$97,Poängberäkning!$C$6:$C$97)</f>
        <v>0</v>
      </c>
      <c r="Z45" s="76">
        <v>0</v>
      </c>
      <c r="AA45" s="81">
        <f>LOOKUP(Z45,Poängberäkning!$B$6:$B$97,Poängberäkning!$C$6:$C$97)</f>
        <v>0</v>
      </c>
      <c r="AB45" s="76">
        <v>41</v>
      </c>
      <c r="AC45" s="66">
        <f>LOOKUP(AB45,Poängberäkning!$B$6:$B$97,Poängberäkning!$C$6:$C$97)</f>
        <v>10</v>
      </c>
      <c r="AD45" s="76">
        <v>41</v>
      </c>
      <c r="AE45" s="81">
        <f>LOOKUP(AD45,Poängberäkning!$B$6:$B$97,Poängberäkning!$C$6:$C$97)</f>
        <v>10</v>
      </c>
      <c r="AF45" s="82">
        <v>0</v>
      </c>
      <c r="AG45" s="83">
        <f>LOOKUP(AF45,Poängberäkning!$B$6:$B$97,Poängberäkning!$C$6:$C$97)</f>
        <v>0</v>
      </c>
      <c r="AH45" s="78">
        <v>0</v>
      </c>
      <c r="AI45" s="71">
        <f>LOOKUP(AH45,Poängberäkning!$B$6:$B$97,Poängberäkning!$C$6:$C$97)</f>
        <v>0</v>
      </c>
      <c r="AJ45" s="78">
        <v>0</v>
      </c>
      <c r="AK45" s="71">
        <f>LOOKUP(AJ45,Poängberäkning!$B$6:$B$97,Poängberäkning!$C$6:$C$97)</f>
        <v>0</v>
      </c>
      <c r="AL45" s="78">
        <v>0</v>
      </c>
      <c r="AM45" s="71">
        <f>LOOKUP(AL45,Poängberäkning!$B$6:$B$97,Poängberäkning!$C$6:$C$97)</f>
        <v>0</v>
      </c>
      <c r="AN45" s="128">
        <f>LARGE(($I45,$K45,$M45,$O45,$Q45,$S45),1)</f>
        <v>1</v>
      </c>
      <c r="AO45" s="129">
        <f>LARGE(($I45,$K45,$M45,$O45,$Q45,$S45),2)</f>
        <v>0</v>
      </c>
      <c r="AP45" s="129">
        <f>LARGE(($U45,$W45,$Y45,$AA45,$AC45,$AE45),1)</f>
        <v>10</v>
      </c>
      <c r="AQ45" s="129">
        <f>LARGE(($U45,$W45,$Y45,$AA45,$AC45,$AE45),2)</f>
        <v>10</v>
      </c>
      <c r="AR45" s="129">
        <f>LARGE(($AG45,$AI45,$AK45,$AM45),1)</f>
        <v>0</v>
      </c>
      <c r="AS45" s="130">
        <f>LARGE(($AG45,$AI45,$AK45,$AM45),2)</f>
        <v>0</v>
      </c>
      <c r="AT45" s="131">
        <f>LARGE(($AX45,$AY45,$AZ45,$BA45,$BB45,$BC45,$BD45,$BE45,$BF45,$BG45),1)</f>
        <v>0</v>
      </c>
      <c r="AU45" s="132">
        <f>LARGE(($AX45,$AY45,$AZ45,$BA45,$BB45,$BC45,$BD45,$BE45,$BF45,$BG45),2)</f>
        <v>0</v>
      </c>
      <c r="AV45" s="74">
        <f>LARGE(($AX45,$AY45,$AZ45,$BA45,$BB45,$BC45,$BD45,$BE45,$BF45,$BG45),3)</f>
        <v>0</v>
      </c>
      <c r="AW45" s="74">
        <f>LARGE(($AX45,$AY45,$AZ45,$BA45,$BB45,$BC45,$BD45,$BE45,$BF45,$BG45),4)</f>
        <v>0</v>
      </c>
      <c r="AX45" s="52">
        <f>LARGE(($I45,$K45,$M45,$O45,$Q45,$S45),3)</f>
        <v>0</v>
      </c>
      <c r="AY45" s="52">
        <f>LARGE(($I45,$K45,$M45,$O45,$Q45,$S45),4)</f>
        <v>0</v>
      </c>
      <c r="AZ45" s="52">
        <f>LARGE(($I45,$K45,$M45,$O45,$Q45,$S45),5)</f>
        <v>0</v>
      </c>
      <c r="BA45" s="52">
        <f>LARGE(($I45,$K45,$M45,$O45,$Q45,$S45),6)</f>
        <v>0</v>
      </c>
      <c r="BB45" s="53">
        <f>LARGE(($U45,$W45,$Y45,$AA45,$AC45,$AE45),3)</f>
        <v>0</v>
      </c>
      <c r="BC45" s="53">
        <f>LARGE(($U45,$W45,$Y45,$AA45,$AC45,$AE45),4)</f>
        <v>0</v>
      </c>
      <c r="BD45" s="53">
        <f>LARGE(($U45,$W45,$Y45,$AA45,$AC45,$AE45),5)</f>
        <v>0</v>
      </c>
      <c r="BE45" s="53">
        <f>LARGE(($U45,$W45,$Y45,$AA45,$AC45,$AE45),6)</f>
        <v>0</v>
      </c>
      <c r="BF45" s="53">
        <f>LARGE(($AG45,$AI45,$AK45,$AM45),3)</f>
        <v>0</v>
      </c>
      <c r="BG45" s="53">
        <f>LARGE(($AG45,$AI45,$AK45,$AM45),4)</f>
        <v>0</v>
      </c>
    </row>
    <row r="46" spans="1:59" ht="16.5" thickBot="1">
      <c r="A46" s="115">
        <f t="shared" si="3"/>
        <v>42</v>
      </c>
      <c r="B46" s="56">
        <f t="shared" si="4"/>
        <v>42</v>
      </c>
      <c r="C46" s="153" t="s">
        <v>201</v>
      </c>
      <c r="D46" s="153" t="s">
        <v>49</v>
      </c>
      <c r="E46" s="149">
        <f t="shared" si="5"/>
        <v>18</v>
      </c>
      <c r="F46" s="134">
        <f t="shared" si="6"/>
        <v>18</v>
      </c>
      <c r="G46" s="55">
        <f t="shared" si="7"/>
        <v>18</v>
      </c>
      <c r="H46" s="75">
        <v>0</v>
      </c>
      <c r="I46" s="80">
        <f>LOOKUP(H46,Poängberäkning!$B$6:$B$97,Poängberäkning!$C$6:$C$97)</f>
        <v>0</v>
      </c>
      <c r="J46" s="75">
        <v>0</v>
      </c>
      <c r="K46" s="61">
        <f>LOOKUP(J46,Poängberäkning!$B$6:$B$97,Poängberäkning!$C$6:$C$97)</f>
        <v>0</v>
      </c>
      <c r="L46" s="75">
        <v>0</v>
      </c>
      <c r="M46" s="61">
        <f>LOOKUP(L46,Poängberäkning!$B$6:$B$97,Poängberäkning!$C$6:$C$97)</f>
        <v>0</v>
      </c>
      <c r="N46" s="75">
        <v>0</v>
      </c>
      <c r="O46" s="80">
        <f>LOOKUP(N46,Poängberäkning!$B$6:$B$97,Poängberäkning!$C$6:$C$97)</f>
        <v>0</v>
      </c>
      <c r="P46" s="75">
        <v>36</v>
      </c>
      <c r="Q46" s="61">
        <f>LOOKUP(P46,Poängberäkning!$B$6:$B$97,Poängberäkning!$C$6:$C$97)</f>
        <v>15</v>
      </c>
      <c r="R46" s="75">
        <v>48</v>
      </c>
      <c r="S46" s="61">
        <f>LOOKUP(R46,Poängberäkning!$B$6:$B$97,Poängberäkning!$C$6:$C$97)</f>
        <v>3</v>
      </c>
      <c r="T46" s="76">
        <v>0</v>
      </c>
      <c r="U46" s="66">
        <f>LOOKUP(T46,Poängberäkning!$B$6:$B$97,Poängberäkning!$C$6:$C$97)</f>
        <v>0</v>
      </c>
      <c r="V46" s="76">
        <v>0</v>
      </c>
      <c r="W46" s="66">
        <f>LOOKUP(V46,Poängberäkning!$B$6:$B$97,Poängberäkning!$C$6:$C$97)</f>
        <v>0</v>
      </c>
      <c r="X46" s="76">
        <v>0</v>
      </c>
      <c r="Y46" s="66">
        <f>LOOKUP(X46,Poängberäkning!$B$6:$B$97,Poängberäkning!$C$6:$C$97)</f>
        <v>0</v>
      </c>
      <c r="Z46" s="76">
        <v>0</v>
      </c>
      <c r="AA46" s="81">
        <f>LOOKUP(Z46,Poängberäkning!$B$6:$B$97,Poängberäkning!$C$6:$C$97)</f>
        <v>0</v>
      </c>
      <c r="AB46" s="76">
        <v>0</v>
      </c>
      <c r="AC46" s="66">
        <f>LOOKUP(AB46,Poängberäkning!$B$6:$B$97,Poängberäkning!$C$6:$C$97)</f>
        <v>0</v>
      </c>
      <c r="AD46" s="76">
        <v>0</v>
      </c>
      <c r="AE46" s="81">
        <f>LOOKUP(AD46,Poängberäkning!$B$6:$B$97,Poängberäkning!$C$6:$C$97)</f>
        <v>0</v>
      </c>
      <c r="AF46" s="82">
        <v>0</v>
      </c>
      <c r="AG46" s="83">
        <f>LOOKUP(AF46,Poängberäkning!$B$6:$B$97,Poängberäkning!$C$6:$C$97)</f>
        <v>0</v>
      </c>
      <c r="AH46" s="78">
        <v>0</v>
      </c>
      <c r="AI46" s="71">
        <f>LOOKUP(AH46,Poängberäkning!$B$6:$B$97,Poängberäkning!$C$6:$C$97)</f>
        <v>0</v>
      </c>
      <c r="AJ46" s="78">
        <v>0</v>
      </c>
      <c r="AK46" s="71">
        <f>LOOKUP(AJ46,Poängberäkning!$B$6:$B$97,Poängberäkning!$C$6:$C$97)</f>
        <v>0</v>
      </c>
      <c r="AL46" s="78">
        <v>0</v>
      </c>
      <c r="AM46" s="71">
        <f>LOOKUP(AL46,Poängberäkning!$B$6:$B$97,Poängberäkning!$C$6:$C$97)</f>
        <v>0</v>
      </c>
      <c r="AN46" s="128">
        <f>LARGE(($I46,$K46,$M46,$O46,$Q46,$S46),1)</f>
        <v>15</v>
      </c>
      <c r="AO46" s="129">
        <f>LARGE(($I46,$K46,$M46,$O46,$Q46,$S46),2)</f>
        <v>3</v>
      </c>
      <c r="AP46" s="129">
        <f>LARGE(($U46,$W46,$Y46,$AA46,$AC46,$AE46),1)</f>
        <v>0</v>
      </c>
      <c r="AQ46" s="129">
        <f>LARGE(($U46,$W46,$Y46,$AA46,$AC46,$AE46),2)</f>
        <v>0</v>
      </c>
      <c r="AR46" s="129">
        <f>LARGE(($AG46,$AI46,$AK46,$AM46),1)</f>
        <v>0</v>
      </c>
      <c r="AS46" s="130">
        <f>LARGE(($AG46,$AI46,$AK46,$AM46),2)</f>
        <v>0</v>
      </c>
      <c r="AT46" s="131">
        <f>LARGE(($AX46,$AY46,$AZ46,$BA46,$BB46,$BC46,$BD46,$BE46,$BF46,$BG46),1)</f>
        <v>0</v>
      </c>
      <c r="AU46" s="132">
        <f>LARGE(($AX46,$AY46,$AZ46,$BA46,$BB46,$BC46,$BD46,$BE46,$BF46,$BG46),2)</f>
        <v>0</v>
      </c>
      <c r="AV46" s="74">
        <f>LARGE(($AX46,$AY46,$AZ46,$BA46,$BB46,$BC46,$BD46,$BE46,$BF46,$BG46),3)</f>
        <v>0</v>
      </c>
      <c r="AW46" s="74">
        <f>LARGE(($AX46,$AY46,$AZ46,$BA46,$BB46,$BC46,$BD46,$BE46,$BF46,$BG46),4)</f>
        <v>0</v>
      </c>
      <c r="AX46" s="52">
        <f>LARGE(($I46,$K46,$M46,$O46,$Q46,$S46),3)</f>
        <v>0</v>
      </c>
      <c r="AY46" s="52">
        <f>LARGE(($I46,$K46,$M46,$O46,$Q46,$S46),4)</f>
        <v>0</v>
      </c>
      <c r="AZ46" s="52">
        <f>LARGE(($I46,$K46,$M46,$O46,$Q46,$S46),5)</f>
        <v>0</v>
      </c>
      <c r="BA46" s="52">
        <f>LARGE(($I46,$K46,$M46,$O46,$Q46,$S46),6)</f>
        <v>0</v>
      </c>
      <c r="BB46" s="53">
        <f>LARGE(($U46,$W46,$Y46,$AA46,$AC46,$AE46),3)</f>
        <v>0</v>
      </c>
      <c r="BC46" s="53">
        <f>LARGE(($U46,$W46,$Y46,$AA46,$AC46,$AE46),4)</f>
        <v>0</v>
      </c>
      <c r="BD46" s="53">
        <f>LARGE(($U46,$W46,$Y46,$AA46,$AC46,$AE46),5)</f>
        <v>0</v>
      </c>
      <c r="BE46" s="53">
        <f>LARGE(($U46,$W46,$Y46,$AA46,$AC46,$AE46),6)</f>
        <v>0</v>
      </c>
      <c r="BF46" s="53">
        <f>LARGE(($AG46,$AI46,$AK46,$AM46),3)</f>
        <v>0</v>
      </c>
      <c r="BG46" s="53">
        <f>LARGE(($AG46,$AI46,$AK46,$AM46),4)</f>
        <v>0</v>
      </c>
    </row>
    <row r="47" spans="1:59" ht="16.5" thickBot="1">
      <c r="A47" s="115">
        <f t="shared" si="3"/>
        <v>43</v>
      </c>
      <c r="B47" s="56">
        <f t="shared" si="4"/>
        <v>43</v>
      </c>
      <c r="C47" s="153" t="s">
        <v>200</v>
      </c>
      <c r="D47" s="153" t="s">
        <v>192</v>
      </c>
      <c r="E47" s="149">
        <f t="shared" si="5"/>
        <v>17</v>
      </c>
      <c r="F47" s="134">
        <f t="shared" si="6"/>
        <v>17</v>
      </c>
      <c r="G47" s="55">
        <f t="shared" si="7"/>
        <v>17</v>
      </c>
      <c r="H47" s="75">
        <v>0</v>
      </c>
      <c r="I47" s="80">
        <f>LOOKUP(H47,Poängberäkning!$B$6:$B$97,Poängberäkning!$C$6:$C$97)</f>
        <v>0</v>
      </c>
      <c r="J47" s="75">
        <v>0</v>
      </c>
      <c r="K47" s="61">
        <f>LOOKUP(J47,Poängberäkning!$B$6:$B$97,Poängberäkning!$C$6:$C$97)</f>
        <v>0</v>
      </c>
      <c r="L47" s="75">
        <v>0</v>
      </c>
      <c r="M47" s="61">
        <f>LOOKUP(L47,Poängberäkning!$B$6:$B$97,Poängberäkning!$C$6:$C$97)</f>
        <v>0</v>
      </c>
      <c r="N47" s="75">
        <v>0</v>
      </c>
      <c r="O47" s="80">
        <f>LOOKUP(N47,Poängberäkning!$B$6:$B$97,Poängberäkning!$C$6:$C$97)</f>
        <v>0</v>
      </c>
      <c r="P47" s="75">
        <v>35</v>
      </c>
      <c r="Q47" s="61">
        <f>LOOKUP(P47,Poängberäkning!$B$6:$B$97,Poängberäkning!$C$6:$C$97)</f>
        <v>16</v>
      </c>
      <c r="R47" s="75">
        <v>51</v>
      </c>
      <c r="S47" s="61">
        <f>LOOKUP(R47,Poängberäkning!$B$6:$B$97,Poängberäkning!$C$6:$C$97)</f>
        <v>1</v>
      </c>
      <c r="T47" s="76">
        <v>0</v>
      </c>
      <c r="U47" s="66">
        <f>LOOKUP(T47,Poängberäkning!$B$6:$B$97,Poängberäkning!$C$6:$C$97)</f>
        <v>0</v>
      </c>
      <c r="V47" s="76">
        <v>0</v>
      </c>
      <c r="W47" s="66">
        <f>LOOKUP(V47,Poängberäkning!$B$6:$B$97,Poängberäkning!$C$6:$C$97)</f>
        <v>0</v>
      </c>
      <c r="X47" s="76">
        <v>0</v>
      </c>
      <c r="Y47" s="66">
        <f>LOOKUP(X47,Poängberäkning!$B$6:$B$97,Poängberäkning!$C$6:$C$97)</f>
        <v>0</v>
      </c>
      <c r="Z47" s="76">
        <v>0</v>
      </c>
      <c r="AA47" s="81">
        <f>LOOKUP(Z47,Poängberäkning!$B$6:$B$97,Poängberäkning!$C$6:$C$97)</f>
        <v>0</v>
      </c>
      <c r="AB47" s="76">
        <v>0</v>
      </c>
      <c r="AC47" s="66">
        <f>LOOKUP(AB47,Poängberäkning!$B$6:$B$97,Poängberäkning!$C$6:$C$97)</f>
        <v>0</v>
      </c>
      <c r="AD47" s="76">
        <v>0</v>
      </c>
      <c r="AE47" s="81">
        <f>LOOKUP(AD47,Poängberäkning!$B$6:$B$97,Poängberäkning!$C$6:$C$97)</f>
        <v>0</v>
      </c>
      <c r="AF47" s="82">
        <v>0</v>
      </c>
      <c r="AG47" s="83">
        <f>LOOKUP(AF47,Poängberäkning!$B$6:$B$97,Poängberäkning!$C$6:$C$97)</f>
        <v>0</v>
      </c>
      <c r="AH47" s="78">
        <v>0</v>
      </c>
      <c r="AI47" s="71">
        <f>LOOKUP(AH47,Poängberäkning!$B$6:$B$97,Poängberäkning!$C$6:$C$97)</f>
        <v>0</v>
      </c>
      <c r="AJ47" s="78">
        <v>0</v>
      </c>
      <c r="AK47" s="71">
        <f>LOOKUP(AJ47,Poängberäkning!$B$6:$B$97,Poängberäkning!$C$6:$C$97)</f>
        <v>0</v>
      </c>
      <c r="AL47" s="78">
        <v>0</v>
      </c>
      <c r="AM47" s="71">
        <f>LOOKUP(AL47,Poängberäkning!$B$6:$B$97,Poängberäkning!$C$6:$C$97)</f>
        <v>0</v>
      </c>
      <c r="AN47" s="128">
        <f>LARGE(($I47,$K47,$M47,$O47,$Q47,$S47),1)</f>
        <v>16</v>
      </c>
      <c r="AO47" s="129">
        <f>LARGE(($I47,$K47,$M47,$O47,$Q47,$S47),2)</f>
        <v>1</v>
      </c>
      <c r="AP47" s="129">
        <f>LARGE(($U47,$W47,$Y47,$AA47,$AC47,$AE47),1)</f>
        <v>0</v>
      </c>
      <c r="AQ47" s="129">
        <f>LARGE(($U47,$W47,$Y47,$AA47,$AC47,$AE47),2)</f>
        <v>0</v>
      </c>
      <c r="AR47" s="129">
        <f>LARGE(($AG47,$AI47,$AK47,$AM47),1)</f>
        <v>0</v>
      </c>
      <c r="AS47" s="130">
        <f>LARGE(($AG47,$AI47,$AK47,$AM47),2)</f>
        <v>0</v>
      </c>
      <c r="AT47" s="131">
        <f>LARGE(($AX47,$AY47,$AZ47,$BA47,$BB47,$BC47,$BD47,$BE47,$BF47,$BG47),1)</f>
        <v>0</v>
      </c>
      <c r="AU47" s="132">
        <f>LARGE(($AX47,$AY47,$AZ47,$BA47,$BB47,$BC47,$BD47,$BE47,$BF47,$BG47),2)</f>
        <v>0</v>
      </c>
      <c r="AV47" s="74">
        <f>LARGE(($AX47,$AY47,$AZ47,$BA47,$BB47,$BC47,$BD47,$BE47,$BF47,$BG47),3)</f>
        <v>0</v>
      </c>
      <c r="AW47" s="74">
        <f>LARGE(($AX47,$AY47,$AZ47,$BA47,$BB47,$BC47,$BD47,$BE47,$BF47,$BG47),4)</f>
        <v>0</v>
      </c>
      <c r="AX47" s="52">
        <f>LARGE(($I47,$K47,$M47,$O47,$Q47,$S47),3)</f>
        <v>0</v>
      </c>
      <c r="AY47" s="52">
        <f>LARGE(($I47,$K47,$M47,$O47,$Q47,$S47),4)</f>
        <v>0</v>
      </c>
      <c r="AZ47" s="52">
        <f>LARGE(($I47,$K47,$M47,$O47,$Q47,$S47),5)</f>
        <v>0</v>
      </c>
      <c r="BA47" s="52">
        <f>LARGE(($I47,$K47,$M47,$O47,$Q47,$S47),6)</f>
        <v>0</v>
      </c>
      <c r="BB47" s="53">
        <f>LARGE(($U47,$W47,$Y47,$AA47,$AC47,$AE47),3)</f>
        <v>0</v>
      </c>
      <c r="BC47" s="53">
        <f>LARGE(($U47,$W47,$Y47,$AA47,$AC47,$AE47),4)</f>
        <v>0</v>
      </c>
      <c r="BD47" s="53">
        <f>LARGE(($U47,$W47,$Y47,$AA47,$AC47,$AE47),5)</f>
        <v>0</v>
      </c>
      <c r="BE47" s="53">
        <f>LARGE(($U47,$W47,$Y47,$AA47,$AC47,$AE47),6)</f>
        <v>0</v>
      </c>
      <c r="BF47" s="53">
        <f>LARGE(($AG47,$AI47,$AK47,$AM47),3)</f>
        <v>0</v>
      </c>
      <c r="BG47" s="53">
        <f>LARGE(($AG47,$AI47,$AK47,$AM47),4)</f>
        <v>0</v>
      </c>
    </row>
    <row r="48" spans="1:59" ht="16.5" thickBot="1">
      <c r="A48" s="115">
        <f t="shared" si="3"/>
        <v>44</v>
      </c>
      <c r="B48" s="56">
        <f t="shared" si="4"/>
        <v>44</v>
      </c>
      <c r="C48" s="153" t="s">
        <v>206</v>
      </c>
      <c r="D48" s="153" t="s">
        <v>197</v>
      </c>
      <c r="E48" s="150">
        <f t="shared" si="5"/>
        <v>12</v>
      </c>
      <c r="F48" s="134">
        <f t="shared" si="6"/>
        <v>12</v>
      </c>
      <c r="G48" s="55">
        <f t="shared" si="7"/>
        <v>12</v>
      </c>
      <c r="H48" s="75">
        <v>0</v>
      </c>
      <c r="I48" s="80">
        <f>LOOKUP(H48,Poängberäkning!$B$6:$B$97,Poängberäkning!$C$6:$C$97)</f>
        <v>0</v>
      </c>
      <c r="J48" s="75">
        <v>0</v>
      </c>
      <c r="K48" s="61">
        <f>LOOKUP(J48,Poängberäkning!$B$6:$B$97,Poängberäkning!$C$6:$C$97)</f>
        <v>0</v>
      </c>
      <c r="L48" s="75">
        <v>0</v>
      </c>
      <c r="M48" s="61">
        <f>LOOKUP(L48,Poängberäkning!$B$6:$B$97,Poängberäkning!$C$6:$C$97)</f>
        <v>0</v>
      </c>
      <c r="N48" s="75">
        <v>0</v>
      </c>
      <c r="O48" s="80">
        <f>LOOKUP(N48,Poängberäkning!$B$6:$B$97,Poängberäkning!$C$6:$C$97)</f>
        <v>0</v>
      </c>
      <c r="P48" s="75">
        <v>0</v>
      </c>
      <c r="Q48" s="61">
        <f>LOOKUP(P48,Poängberäkning!$B$6:$B$97,Poängberäkning!$C$6:$C$97)</f>
        <v>0</v>
      </c>
      <c r="R48" s="75">
        <v>0</v>
      </c>
      <c r="S48" s="61">
        <f>LOOKUP(R48,Poängberäkning!$B$6:$B$97,Poängberäkning!$C$6:$C$97)</f>
        <v>0</v>
      </c>
      <c r="T48" s="76">
        <v>0</v>
      </c>
      <c r="U48" s="66">
        <f>LOOKUP(T48,Poängberäkning!$B$6:$B$97,Poängberäkning!$C$6:$C$97)</f>
        <v>0</v>
      </c>
      <c r="V48" s="76">
        <v>0</v>
      </c>
      <c r="W48" s="66">
        <f>LOOKUP(V48,Poängberäkning!$B$6:$B$97,Poängberäkning!$C$6:$C$97)</f>
        <v>0</v>
      </c>
      <c r="X48" s="76">
        <v>0</v>
      </c>
      <c r="Y48" s="66">
        <f>LOOKUP(X48,Poängberäkning!$B$6:$B$97,Poängberäkning!$C$6:$C$97)</f>
        <v>0</v>
      </c>
      <c r="Z48" s="76">
        <v>0</v>
      </c>
      <c r="AA48" s="81">
        <f>LOOKUP(Z48,Poängberäkning!$B$6:$B$97,Poängberäkning!$C$6:$C$97)</f>
        <v>0</v>
      </c>
      <c r="AB48" s="76">
        <v>46</v>
      </c>
      <c r="AC48" s="66">
        <f>LOOKUP(AB48,Poängberäkning!$B$6:$B$97,Poängberäkning!$C$6:$C$97)</f>
        <v>5</v>
      </c>
      <c r="AD48" s="76">
        <v>44</v>
      </c>
      <c r="AE48" s="81">
        <f>LOOKUP(AD48,Poängberäkning!$B$6:$B$97,Poängberäkning!$C$6:$C$97)</f>
        <v>7</v>
      </c>
      <c r="AF48" s="82">
        <v>0</v>
      </c>
      <c r="AG48" s="83">
        <f>LOOKUP(AF48,Poängberäkning!$B$6:$B$97,Poängberäkning!$C$6:$C$97)</f>
        <v>0</v>
      </c>
      <c r="AH48" s="78">
        <v>0</v>
      </c>
      <c r="AI48" s="71">
        <f>LOOKUP(AH48,Poängberäkning!$B$6:$B$97,Poängberäkning!$C$6:$C$97)</f>
        <v>0</v>
      </c>
      <c r="AJ48" s="78">
        <v>0</v>
      </c>
      <c r="AK48" s="71">
        <f>LOOKUP(AJ48,Poängberäkning!$B$6:$B$97,Poängberäkning!$C$6:$C$97)</f>
        <v>0</v>
      </c>
      <c r="AL48" s="78">
        <v>0</v>
      </c>
      <c r="AM48" s="71">
        <f>LOOKUP(AL48,Poängberäkning!$B$6:$B$97,Poängberäkning!$C$6:$C$97)</f>
        <v>0</v>
      </c>
      <c r="AN48" s="128">
        <f>LARGE(($I48,$K48,$M48,$O48,$Q48,$S48),1)</f>
        <v>0</v>
      </c>
      <c r="AO48" s="129">
        <f>LARGE(($I48,$K48,$M48,$O48,$Q48,$S48),2)</f>
        <v>0</v>
      </c>
      <c r="AP48" s="129">
        <f>LARGE(($U48,$W48,$Y48,$AA48,$AC48,$AE48),1)</f>
        <v>7</v>
      </c>
      <c r="AQ48" s="129">
        <f>LARGE(($U48,$W48,$Y48,$AA48,$AC48,$AE48),2)</f>
        <v>5</v>
      </c>
      <c r="AR48" s="129">
        <f>LARGE(($AG48,$AI48,$AK48,$AM48),1)</f>
        <v>0</v>
      </c>
      <c r="AS48" s="130">
        <f>LARGE(($AG48,$AI48,$AK48,$AM48),2)</f>
        <v>0</v>
      </c>
      <c r="AT48" s="131">
        <f>LARGE(($AX48,$AY48,$AZ48,$BA48,$BB48,$BC48,$BD48,$BE48,$BF48,$BG48),1)</f>
        <v>0</v>
      </c>
      <c r="AU48" s="132">
        <f>LARGE(($AX48,$AY48,$AZ48,$BA48,$BB48,$BC48,$BD48,$BE48,$BF48,$BG48),2)</f>
        <v>0</v>
      </c>
      <c r="AV48" s="74">
        <f>LARGE(($AX48,$AY48,$AZ48,$BA48,$BB48,$BC48,$BD48,$BE48,$BF48,$BG48),3)</f>
        <v>0</v>
      </c>
      <c r="AW48" s="74">
        <f>LARGE(($AX48,$AY48,$AZ48,$BA48,$BB48,$BC48,$BD48,$BE48,$BF48,$BG48),4)</f>
        <v>0</v>
      </c>
      <c r="AX48" s="52">
        <f>LARGE(($I48,$K48,$M48,$O48,$Q48,$S48),3)</f>
        <v>0</v>
      </c>
      <c r="AY48" s="52">
        <f>LARGE(($I48,$K48,$M48,$O48,$Q48,$S48),4)</f>
        <v>0</v>
      </c>
      <c r="AZ48" s="52">
        <f>LARGE(($I48,$K48,$M48,$O48,$Q48,$S48),5)</f>
        <v>0</v>
      </c>
      <c r="BA48" s="52">
        <f>LARGE(($I48,$K48,$M48,$O48,$Q48,$S48),6)</f>
        <v>0</v>
      </c>
      <c r="BB48" s="53">
        <f>LARGE(($U48,$W48,$Y48,$AA48,$AC48,$AE48),3)</f>
        <v>0</v>
      </c>
      <c r="BC48" s="53">
        <f>LARGE(($U48,$W48,$Y48,$AA48,$AC48,$AE48),4)</f>
        <v>0</v>
      </c>
      <c r="BD48" s="53">
        <f>LARGE(($U48,$W48,$Y48,$AA48,$AC48,$AE48),5)</f>
        <v>0</v>
      </c>
      <c r="BE48" s="53">
        <f>LARGE(($U48,$W48,$Y48,$AA48,$AC48,$AE48),6)</f>
        <v>0</v>
      </c>
      <c r="BF48" s="53">
        <f>LARGE(($AG48,$AI48,$AK48,$AM48),3)</f>
        <v>0</v>
      </c>
      <c r="BG48" s="53">
        <f>LARGE(($AG48,$AI48,$AK48,$AM48),4)</f>
        <v>0</v>
      </c>
    </row>
    <row r="49" spans="1:59" ht="16.5" thickBot="1">
      <c r="A49" s="115">
        <f t="shared" si="3"/>
        <v>45</v>
      </c>
      <c r="B49" s="56">
        <f t="shared" si="4"/>
        <v>45</v>
      </c>
      <c r="E49" s="133">
        <f t="shared" si="5"/>
        <v>0</v>
      </c>
      <c r="F49" s="134">
        <f t="shared" si="6"/>
        <v>0</v>
      </c>
      <c r="G49" s="55">
        <f t="shared" si="7"/>
        <v>0</v>
      </c>
      <c r="H49" s="75">
        <v>0</v>
      </c>
      <c r="I49" s="80">
        <f>LOOKUP(H49,Poängberäkning!$B$6:$B$97,Poängberäkning!$C$6:$C$97)</f>
        <v>0</v>
      </c>
      <c r="J49" s="75">
        <v>0</v>
      </c>
      <c r="K49" s="61">
        <f>LOOKUP(J49,Poängberäkning!$B$6:$B$97,Poängberäkning!$C$6:$C$97)</f>
        <v>0</v>
      </c>
      <c r="L49" s="75">
        <v>0</v>
      </c>
      <c r="M49" s="61">
        <f>LOOKUP(L49,Poängberäkning!$B$6:$B$97,Poängberäkning!$C$6:$C$97)</f>
        <v>0</v>
      </c>
      <c r="N49" s="75">
        <v>0</v>
      </c>
      <c r="O49" s="80">
        <f>LOOKUP(N49,Poängberäkning!$B$6:$B$97,Poängberäkning!$C$6:$C$97)</f>
        <v>0</v>
      </c>
      <c r="P49" s="75">
        <v>0</v>
      </c>
      <c r="Q49" s="61">
        <f>LOOKUP(P49,Poängberäkning!$B$6:$B$97,Poängberäkning!$C$6:$C$97)</f>
        <v>0</v>
      </c>
      <c r="R49" s="75">
        <v>0</v>
      </c>
      <c r="S49" s="61">
        <f>LOOKUP(R49,Poängberäkning!$B$6:$B$97,Poängberäkning!$C$6:$C$97)</f>
        <v>0</v>
      </c>
      <c r="T49" s="76">
        <v>0</v>
      </c>
      <c r="U49" s="66">
        <f>LOOKUP(T49,Poängberäkning!$B$6:$B$97,Poängberäkning!$C$6:$C$97)</f>
        <v>0</v>
      </c>
      <c r="V49" s="76">
        <v>0</v>
      </c>
      <c r="W49" s="66">
        <f>LOOKUP(V49,Poängberäkning!$B$6:$B$97,Poängberäkning!$C$6:$C$97)</f>
        <v>0</v>
      </c>
      <c r="X49" s="76">
        <v>0</v>
      </c>
      <c r="Y49" s="66">
        <f>LOOKUP(X49,Poängberäkning!$B$6:$B$97,Poängberäkning!$C$6:$C$97)</f>
        <v>0</v>
      </c>
      <c r="Z49" s="76">
        <v>0</v>
      </c>
      <c r="AA49" s="81">
        <f>LOOKUP(Z49,Poängberäkning!$B$6:$B$97,Poängberäkning!$C$6:$C$97)</f>
        <v>0</v>
      </c>
      <c r="AB49" s="76">
        <v>0</v>
      </c>
      <c r="AC49" s="66">
        <f>LOOKUP(AB49,Poängberäkning!$B$6:$B$97,Poängberäkning!$C$6:$C$97)</f>
        <v>0</v>
      </c>
      <c r="AD49" s="76">
        <v>0</v>
      </c>
      <c r="AE49" s="81">
        <f>LOOKUP(AD49,Poängberäkning!$B$6:$B$97,Poängberäkning!$C$6:$C$97)</f>
        <v>0</v>
      </c>
      <c r="AF49" s="82">
        <v>0</v>
      </c>
      <c r="AG49" s="83">
        <f>LOOKUP(AF49,Poängberäkning!$B$6:$B$97,Poängberäkning!$C$6:$C$97)</f>
        <v>0</v>
      </c>
      <c r="AH49" s="78">
        <v>0</v>
      </c>
      <c r="AI49" s="71">
        <f>LOOKUP(AH49,Poängberäkning!$B$6:$B$97,Poängberäkning!$C$6:$C$97)</f>
        <v>0</v>
      </c>
      <c r="AJ49" s="78">
        <v>0</v>
      </c>
      <c r="AK49" s="71">
        <f>LOOKUP(AJ49,Poängberäkning!$B$6:$B$97,Poängberäkning!$C$6:$C$97)</f>
        <v>0</v>
      </c>
      <c r="AL49" s="78">
        <v>0</v>
      </c>
      <c r="AM49" s="71">
        <f>LOOKUP(AL49,Poängberäkning!$B$6:$B$97,Poängberäkning!$C$6:$C$97)</f>
        <v>0</v>
      </c>
      <c r="AN49" s="128">
        <f>LARGE(($I49,$K49,$M49,$O49,$Q49,$S49),1)</f>
        <v>0</v>
      </c>
      <c r="AO49" s="129">
        <f>LARGE(($I49,$K49,$M49,$O49,$Q49,$S49),2)</f>
        <v>0</v>
      </c>
      <c r="AP49" s="129">
        <f>LARGE(($U49,$W49,$Y49,$AA49,$AC49,$AE49),1)</f>
        <v>0</v>
      </c>
      <c r="AQ49" s="129">
        <f>LARGE(($U49,$W49,$Y49,$AA49,$AC49,$AE49),2)</f>
        <v>0</v>
      </c>
      <c r="AR49" s="129">
        <f>LARGE(($AG49,$AI49,$AK49,$AM49),1)</f>
        <v>0</v>
      </c>
      <c r="AS49" s="130">
        <f>LARGE(($AG49,$AI49,$AK49,$AM49),2)</f>
        <v>0</v>
      </c>
      <c r="AT49" s="131">
        <f>LARGE(($AX49,$AY49,$AZ49,$BA49,$BB49,$BC49,$BD49,$BE49,$BF49,$BG49),1)</f>
        <v>0</v>
      </c>
      <c r="AU49" s="132">
        <f>LARGE(($AX49,$AY49,$AZ49,$BA49,$BB49,$BC49,$BD49,$BE49,$BF49,$BG49),2)</f>
        <v>0</v>
      </c>
      <c r="AV49" s="74">
        <f>LARGE(($AX49,$AY49,$AZ49,$BA49,$BB49,$BC49,$BD49,$BE49,$BF49,$BG49),3)</f>
        <v>0</v>
      </c>
      <c r="AW49" s="74">
        <f>LARGE(($AX49,$AY49,$AZ49,$BA49,$BB49,$BC49,$BD49,$BE49,$BF49,$BG49),4)</f>
        <v>0</v>
      </c>
      <c r="AX49" s="52">
        <f>LARGE(($I49,$K49,$M49,$O49,$Q49,$S49),3)</f>
        <v>0</v>
      </c>
      <c r="AY49" s="52">
        <f>LARGE(($I49,$K49,$M49,$O49,$Q49,$S49),4)</f>
        <v>0</v>
      </c>
      <c r="AZ49" s="52">
        <f>LARGE(($I49,$K49,$M49,$O49,$Q49,$S49),5)</f>
        <v>0</v>
      </c>
      <c r="BA49" s="52">
        <f>LARGE(($I49,$K49,$M49,$O49,$Q49,$S49),6)</f>
        <v>0</v>
      </c>
      <c r="BB49" s="53">
        <f>LARGE(($U49,$W49,$Y49,$AA49,$AC49,$AE49),3)</f>
        <v>0</v>
      </c>
      <c r="BC49" s="53">
        <f>LARGE(($U49,$W49,$Y49,$AA49,$AC49,$AE49),4)</f>
        <v>0</v>
      </c>
      <c r="BD49" s="53">
        <f>LARGE(($U49,$W49,$Y49,$AA49,$AC49,$AE49),5)</f>
        <v>0</v>
      </c>
      <c r="BE49" s="53">
        <f>LARGE(($U49,$W49,$Y49,$AA49,$AC49,$AE49),6)</f>
        <v>0</v>
      </c>
      <c r="BF49" s="53">
        <f>LARGE(($AG49,$AI49,$AK49,$AM49),3)</f>
        <v>0</v>
      </c>
      <c r="BG49" s="53">
        <f>LARGE(($AG49,$AI49,$AK49,$AM49),4)</f>
        <v>0</v>
      </c>
    </row>
    <row r="50" spans="1:59" ht="16.5" thickBot="1">
      <c r="A50" s="115">
        <f t="shared" si="3"/>
        <v>46</v>
      </c>
      <c r="B50" s="56">
        <f t="shared" si="4"/>
        <v>46</v>
      </c>
      <c r="E50" s="133">
        <f t="shared" si="5"/>
        <v>0</v>
      </c>
      <c r="F50" s="134">
        <f t="shared" si="6"/>
        <v>0</v>
      </c>
      <c r="G50" s="55">
        <f t="shared" si="7"/>
        <v>0</v>
      </c>
      <c r="H50" s="75">
        <v>0</v>
      </c>
      <c r="I50" s="80">
        <f>LOOKUP(H50,Poängberäkning!$B$6:$B$97,Poängberäkning!$C$6:$C$97)</f>
        <v>0</v>
      </c>
      <c r="J50" s="75">
        <v>0</v>
      </c>
      <c r="K50" s="61">
        <f>LOOKUP(J50,Poängberäkning!$B$6:$B$97,Poängberäkning!$C$6:$C$97)</f>
        <v>0</v>
      </c>
      <c r="L50" s="75">
        <v>0</v>
      </c>
      <c r="M50" s="61">
        <f>LOOKUP(L50,Poängberäkning!$B$6:$B$97,Poängberäkning!$C$6:$C$97)</f>
        <v>0</v>
      </c>
      <c r="N50" s="75">
        <v>0</v>
      </c>
      <c r="O50" s="80">
        <f>LOOKUP(N50,Poängberäkning!$B$6:$B$97,Poängberäkning!$C$6:$C$97)</f>
        <v>0</v>
      </c>
      <c r="P50" s="75">
        <v>0</v>
      </c>
      <c r="Q50" s="61">
        <f>LOOKUP(P50,Poängberäkning!$B$6:$B$97,Poängberäkning!$C$6:$C$97)</f>
        <v>0</v>
      </c>
      <c r="R50" s="75">
        <v>0</v>
      </c>
      <c r="S50" s="61">
        <f>LOOKUP(R50,Poängberäkning!$B$6:$B$97,Poängberäkning!$C$6:$C$97)</f>
        <v>0</v>
      </c>
      <c r="T50" s="76">
        <v>0</v>
      </c>
      <c r="U50" s="66">
        <f>LOOKUP(T50,Poängberäkning!$B$6:$B$97,Poängberäkning!$C$6:$C$97)</f>
        <v>0</v>
      </c>
      <c r="V50" s="76">
        <v>0</v>
      </c>
      <c r="W50" s="66">
        <f>LOOKUP(V50,Poängberäkning!$B$6:$B$97,Poängberäkning!$C$6:$C$97)</f>
        <v>0</v>
      </c>
      <c r="X50" s="76">
        <v>0</v>
      </c>
      <c r="Y50" s="66">
        <f>LOOKUP(X50,Poängberäkning!$B$6:$B$97,Poängberäkning!$C$6:$C$97)</f>
        <v>0</v>
      </c>
      <c r="Z50" s="76">
        <v>0</v>
      </c>
      <c r="AA50" s="81">
        <f>LOOKUP(Z50,Poängberäkning!$B$6:$B$97,Poängberäkning!$C$6:$C$97)</f>
        <v>0</v>
      </c>
      <c r="AB50" s="76">
        <v>0</v>
      </c>
      <c r="AC50" s="66">
        <f>LOOKUP(AB50,Poängberäkning!$B$6:$B$97,Poängberäkning!$C$6:$C$97)</f>
        <v>0</v>
      </c>
      <c r="AD50" s="76">
        <v>0</v>
      </c>
      <c r="AE50" s="81">
        <f>LOOKUP(AD50,Poängberäkning!$B$6:$B$97,Poängberäkning!$C$6:$C$97)</f>
        <v>0</v>
      </c>
      <c r="AF50" s="82">
        <v>0</v>
      </c>
      <c r="AG50" s="83">
        <f>LOOKUP(AF50,Poängberäkning!$B$6:$B$97,Poängberäkning!$C$6:$C$97)</f>
        <v>0</v>
      </c>
      <c r="AH50" s="78">
        <v>0</v>
      </c>
      <c r="AI50" s="71">
        <f>LOOKUP(AH50,Poängberäkning!$B$6:$B$97,Poängberäkning!$C$6:$C$97)</f>
        <v>0</v>
      </c>
      <c r="AJ50" s="78">
        <v>0</v>
      </c>
      <c r="AK50" s="71">
        <f>LOOKUP(AJ50,Poängberäkning!$B$6:$B$97,Poängberäkning!$C$6:$C$97)</f>
        <v>0</v>
      </c>
      <c r="AL50" s="78">
        <v>0</v>
      </c>
      <c r="AM50" s="71">
        <f>LOOKUP(AL50,Poängberäkning!$B$6:$B$97,Poängberäkning!$C$6:$C$97)</f>
        <v>0</v>
      </c>
      <c r="AN50" s="128">
        <f>LARGE(($I50,$K50,$M50,$O50,$Q50,$S50),1)</f>
        <v>0</v>
      </c>
      <c r="AO50" s="129">
        <f>LARGE(($I50,$K50,$M50,$O50,$Q50,$S50),2)</f>
        <v>0</v>
      </c>
      <c r="AP50" s="129">
        <f>LARGE(($U50,$W50,$Y50,$AA50,$AC50,$AE50),1)</f>
        <v>0</v>
      </c>
      <c r="AQ50" s="129">
        <f>LARGE(($U50,$W50,$Y50,$AA50,$AC50,$AE50),2)</f>
        <v>0</v>
      </c>
      <c r="AR50" s="129">
        <f>LARGE(($AG50,$AI50,$AK50,$AM50),1)</f>
        <v>0</v>
      </c>
      <c r="AS50" s="130">
        <f>LARGE(($AG50,$AI50,$AK50,$AM50),2)</f>
        <v>0</v>
      </c>
      <c r="AT50" s="131">
        <f>LARGE(($AX50,$AY50,$AZ50,$BA50,$BB50,$BC50,$BD50,$BE50,$BF50,$BG50),1)</f>
        <v>0</v>
      </c>
      <c r="AU50" s="132">
        <f>LARGE(($AX50,$AY50,$AZ50,$BA50,$BB50,$BC50,$BD50,$BE50,$BF50,$BG50),2)</f>
        <v>0</v>
      </c>
      <c r="AV50" s="74">
        <f>LARGE(($AX50,$AY50,$AZ50,$BA50,$BB50,$BC50,$BD50,$BE50,$BF50,$BG50),3)</f>
        <v>0</v>
      </c>
      <c r="AW50" s="74">
        <f>LARGE(($AX50,$AY50,$AZ50,$BA50,$BB50,$BC50,$BD50,$BE50,$BF50,$BG50),4)</f>
        <v>0</v>
      </c>
      <c r="AX50" s="52">
        <f>LARGE(($I50,$K50,$M50,$O50,$Q50,$S50),3)</f>
        <v>0</v>
      </c>
      <c r="AY50" s="52">
        <f>LARGE(($I50,$K50,$M50,$O50,$Q50,$S50),4)</f>
        <v>0</v>
      </c>
      <c r="AZ50" s="52">
        <f>LARGE(($I50,$K50,$M50,$O50,$Q50,$S50),5)</f>
        <v>0</v>
      </c>
      <c r="BA50" s="52">
        <f>LARGE(($I50,$K50,$M50,$O50,$Q50,$S50),6)</f>
        <v>0</v>
      </c>
      <c r="BB50" s="53">
        <f>LARGE(($U50,$W50,$Y50,$AA50,$AC50,$AE50),3)</f>
        <v>0</v>
      </c>
      <c r="BC50" s="53">
        <f>LARGE(($U50,$W50,$Y50,$AA50,$AC50,$AE50),4)</f>
        <v>0</v>
      </c>
      <c r="BD50" s="53">
        <f>LARGE(($U50,$W50,$Y50,$AA50,$AC50,$AE50),5)</f>
        <v>0</v>
      </c>
      <c r="BE50" s="53">
        <f>LARGE(($U50,$W50,$Y50,$AA50,$AC50,$AE50),6)</f>
        <v>0</v>
      </c>
      <c r="BF50" s="53">
        <f>LARGE(($AG50,$AI50,$AK50,$AM50),3)</f>
        <v>0</v>
      </c>
      <c r="BG50" s="53">
        <f>LARGE(($AG50,$AI50,$AK50,$AM50),4)</f>
        <v>0</v>
      </c>
    </row>
    <row r="51" spans="1:59" ht="16.5" thickBot="1">
      <c r="A51" s="115">
        <f t="shared" si="3"/>
        <v>47</v>
      </c>
      <c r="B51" s="56">
        <f t="shared" si="4"/>
        <v>47</v>
      </c>
      <c r="E51" s="133">
        <f t="shared" si="5"/>
        <v>0</v>
      </c>
      <c r="F51" s="134">
        <f t="shared" si="6"/>
        <v>0</v>
      </c>
      <c r="G51" s="55">
        <f t="shared" si="7"/>
        <v>0</v>
      </c>
      <c r="H51" s="75">
        <v>0</v>
      </c>
      <c r="I51" s="80">
        <f>LOOKUP(H51,Poängberäkning!$B$6:$B$97,Poängberäkning!$C$6:$C$97)</f>
        <v>0</v>
      </c>
      <c r="J51" s="75">
        <v>0</v>
      </c>
      <c r="K51" s="61">
        <f>LOOKUP(J51,Poängberäkning!$B$6:$B$97,Poängberäkning!$C$6:$C$97)</f>
        <v>0</v>
      </c>
      <c r="L51" s="75">
        <v>0</v>
      </c>
      <c r="M51" s="61">
        <f>LOOKUP(L51,Poängberäkning!$B$6:$B$97,Poängberäkning!$C$6:$C$97)</f>
        <v>0</v>
      </c>
      <c r="N51" s="75">
        <v>0</v>
      </c>
      <c r="O51" s="80">
        <f>LOOKUP(N51,Poängberäkning!$B$6:$B$97,Poängberäkning!$C$6:$C$97)</f>
        <v>0</v>
      </c>
      <c r="P51" s="75">
        <v>0</v>
      </c>
      <c r="Q51" s="61">
        <f>LOOKUP(P51,Poängberäkning!$B$6:$B$97,Poängberäkning!$C$6:$C$97)</f>
        <v>0</v>
      </c>
      <c r="R51" s="75">
        <v>0</v>
      </c>
      <c r="S51" s="61">
        <f>LOOKUP(R51,Poängberäkning!$B$6:$B$97,Poängberäkning!$C$6:$C$97)</f>
        <v>0</v>
      </c>
      <c r="T51" s="76">
        <v>0</v>
      </c>
      <c r="U51" s="66">
        <f>LOOKUP(T51,Poängberäkning!$B$6:$B$97,Poängberäkning!$C$6:$C$97)</f>
        <v>0</v>
      </c>
      <c r="V51" s="76">
        <v>0</v>
      </c>
      <c r="W51" s="66">
        <f>LOOKUP(V51,Poängberäkning!$B$6:$B$97,Poängberäkning!$C$6:$C$97)</f>
        <v>0</v>
      </c>
      <c r="X51" s="76">
        <v>0</v>
      </c>
      <c r="Y51" s="66">
        <f>LOOKUP(X51,Poängberäkning!$B$6:$B$97,Poängberäkning!$C$6:$C$97)</f>
        <v>0</v>
      </c>
      <c r="Z51" s="76">
        <v>0</v>
      </c>
      <c r="AA51" s="81">
        <f>LOOKUP(Z51,Poängberäkning!$B$6:$B$97,Poängberäkning!$C$6:$C$97)</f>
        <v>0</v>
      </c>
      <c r="AB51" s="76">
        <v>0</v>
      </c>
      <c r="AC51" s="66">
        <f>LOOKUP(AB51,Poängberäkning!$B$6:$B$97,Poängberäkning!$C$6:$C$97)</f>
        <v>0</v>
      </c>
      <c r="AD51" s="76">
        <v>0</v>
      </c>
      <c r="AE51" s="81">
        <f>LOOKUP(AD51,Poängberäkning!$B$6:$B$97,Poängberäkning!$C$6:$C$97)</f>
        <v>0</v>
      </c>
      <c r="AF51" s="82">
        <v>0</v>
      </c>
      <c r="AG51" s="83">
        <f>LOOKUP(AF51,Poängberäkning!$B$6:$B$97,Poängberäkning!$C$6:$C$97)</f>
        <v>0</v>
      </c>
      <c r="AH51" s="78">
        <v>0</v>
      </c>
      <c r="AI51" s="71">
        <f>LOOKUP(AH51,Poängberäkning!$B$6:$B$97,Poängberäkning!$C$6:$C$97)</f>
        <v>0</v>
      </c>
      <c r="AJ51" s="78">
        <v>0</v>
      </c>
      <c r="AK51" s="71">
        <f>LOOKUP(AJ51,Poängberäkning!$B$6:$B$97,Poängberäkning!$C$6:$C$97)</f>
        <v>0</v>
      </c>
      <c r="AL51" s="78">
        <v>0</v>
      </c>
      <c r="AM51" s="71">
        <f>LOOKUP(AL51,Poängberäkning!$B$6:$B$97,Poängberäkning!$C$6:$C$97)</f>
        <v>0</v>
      </c>
      <c r="AN51" s="128">
        <f>LARGE(($I51,$K51,$M51,$O51,$Q51,$S51),1)</f>
        <v>0</v>
      </c>
      <c r="AO51" s="129">
        <f>LARGE(($I51,$K51,$M51,$O51,$Q51,$S51),2)</f>
        <v>0</v>
      </c>
      <c r="AP51" s="129">
        <f>LARGE(($U51,$W51,$Y51,$AA51,$AC51,$AE51),1)</f>
        <v>0</v>
      </c>
      <c r="AQ51" s="129">
        <f>LARGE(($U51,$W51,$Y51,$AA51,$AC51,$AE51),2)</f>
        <v>0</v>
      </c>
      <c r="AR51" s="129">
        <f>LARGE(($AG51,$AI51,$AK51,$AM51),1)</f>
        <v>0</v>
      </c>
      <c r="AS51" s="130">
        <f>LARGE(($AG51,$AI51,$AK51,$AM51),2)</f>
        <v>0</v>
      </c>
      <c r="AT51" s="131">
        <f>LARGE(($AX51,$AY51,$AZ51,$BA51,$BB51,$BC51,$BD51,$BE51,$BF51,$BG51),1)</f>
        <v>0</v>
      </c>
      <c r="AU51" s="132">
        <f>LARGE(($AX51,$AY51,$AZ51,$BA51,$BB51,$BC51,$BD51,$BE51,$BF51,$BG51),2)</f>
        <v>0</v>
      </c>
      <c r="AV51" s="74">
        <f>LARGE(($AX51,$AY51,$AZ51,$BA51,$BB51,$BC51,$BD51,$BE51,$BF51,$BG51),3)</f>
        <v>0</v>
      </c>
      <c r="AW51" s="74">
        <f>LARGE(($AX51,$AY51,$AZ51,$BA51,$BB51,$BC51,$BD51,$BE51,$BF51,$BG51),4)</f>
        <v>0</v>
      </c>
      <c r="AX51" s="52">
        <f>LARGE(($I51,$K51,$M51,$O51,$Q51,$S51),3)</f>
        <v>0</v>
      </c>
      <c r="AY51" s="52">
        <f>LARGE(($I51,$K51,$M51,$O51,$Q51,$S51),4)</f>
        <v>0</v>
      </c>
      <c r="AZ51" s="52">
        <f>LARGE(($I51,$K51,$M51,$O51,$Q51,$S51),5)</f>
        <v>0</v>
      </c>
      <c r="BA51" s="52">
        <f>LARGE(($I51,$K51,$M51,$O51,$Q51,$S51),6)</f>
        <v>0</v>
      </c>
      <c r="BB51" s="53">
        <f>LARGE(($U51,$W51,$Y51,$AA51,$AC51,$AE51),3)</f>
        <v>0</v>
      </c>
      <c r="BC51" s="53">
        <f>LARGE(($U51,$W51,$Y51,$AA51,$AC51,$AE51),4)</f>
        <v>0</v>
      </c>
      <c r="BD51" s="53">
        <f>LARGE(($U51,$W51,$Y51,$AA51,$AC51,$AE51),5)</f>
        <v>0</v>
      </c>
      <c r="BE51" s="53">
        <f>LARGE(($U51,$W51,$Y51,$AA51,$AC51,$AE51),6)</f>
        <v>0</v>
      </c>
      <c r="BF51" s="53">
        <f>LARGE(($AG51,$AI51,$AK51,$AM51),3)</f>
        <v>0</v>
      </c>
      <c r="BG51" s="53">
        <f>LARGE(($AG51,$AI51,$AK51,$AM51),4)</f>
        <v>0</v>
      </c>
    </row>
  </sheetData>
  <mergeCells count="4">
    <mergeCell ref="AN3:AW4"/>
    <mergeCell ref="A1:AM1"/>
    <mergeCell ref="A2:AM2"/>
    <mergeCell ref="C3:D3"/>
  </mergeCells>
  <printOptions/>
  <pageMargins left="0.3937007874015748" right="0.3937007874015748" top="0.4330708661417323" bottom="0.3937007874015748" header="0.3937007874015748" footer="0.433070866141732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9"/>
  <sheetViews>
    <sheetView tabSelected="1" view="pageBreakPreview" zoomScale="60" zoomScaleNormal="75" workbookViewId="0" topLeftCell="A3">
      <pane ySplit="315" topLeftCell="BM1" activePane="bottomLeft" state="split"/>
      <selection pane="topLeft" activeCell="G3" sqref="G1:AM16384"/>
      <selection pane="bottomLeft" activeCell="C51" sqref="C51"/>
    </sheetView>
  </sheetViews>
  <sheetFormatPr defaultColWidth="9.140625" defaultRowHeight="12.75"/>
  <cols>
    <col min="1" max="1" width="7.421875" style="17" bestFit="1" customWidth="1"/>
    <col min="2" max="2" width="7.421875" style="17" customWidth="1"/>
    <col min="3" max="3" width="34.57421875" style="16" customWidth="1"/>
    <col min="4" max="4" width="23.57421875" style="16" customWidth="1"/>
    <col min="5" max="5" width="13.28125" style="16" customWidth="1"/>
    <col min="6" max="6" width="13.28125" style="16" hidden="1" customWidth="1"/>
    <col min="7" max="7" width="10.140625" style="13" customWidth="1"/>
    <col min="8" max="8" width="5.7109375" style="16" customWidth="1"/>
    <col min="9" max="9" width="9.8515625" style="16" customWidth="1"/>
    <col min="10" max="10" width="5.7109375" style="16" customWidth="1"/>
    <col min="11" max="11" width="8.140625" style="16" customWidth="1"/>
    <col min="12" max="12" width="5.8515625" style="16" customWidth="1"/>
    <col min="13" max="13" width="5.57421875" style="16" customWidth="1"/>
    <col min="14" max="14" width="5.8515625" style="16" customWidth="1"/>
    <col min="15" max="15" width="6.421875" style="16" customWidth="1"/>
    <col min="16" max="16" width="5.8515625" style="16" customWidth="1"/>
    <col min="17" max="17" width="5.57421875" style="16" customWidth="1"/>
    <col min="18" max="18" width="5.8515625" style="16" customWidth="1"/>
    <col min="19" max="19" width="5.57421875" style="16" customWidth="1"/>
    <col min="20" max="20" width="5.7109375" style="16" customWidth="1"/>
    <col min="21" max="21" width="7.57421875" style="16" customWidth="1"/>
    <col min="22" max="22" width="5.7109375" style="16" customWidth="1"/>
    <col min="23" max="23" width="8.421875" style="16" customWidth="1"/>
    <col min="24" max="24" width="5.8515625" style="16" customWidth="1"/>
    <col min="25" max="25" width="5.57421875" style="16" customWidth="1"/>
    <col min="26" max="26" width="5.8515625" style="16" customWidth="1"/>
    <col min="27" max="27" width="6.421875" style="16" customWidth="1"/>
    <col min="28" max="28" width="5.140625" style="16" customWidth="1"/>
    <col min="29" max="29" width="4.8515625" style="16" customWidth="1"/>
    <col min="30" max="30" width="10.140625" style="16" customWidth="1"/>
    <col min="31" max="31" width="6.57421875" style="16" customWidth="1"/>
    <col min="32" max="32" width="5.7109375" style="16" customWidth="1"/>
    <col min="33" max="33" width="9.28125" style="16" customWidth="1"/>
    <col min="34" max="34" width="5.7109375" style="16" customWidth="1"/>
    <col min="35" max="35" width="8.00390625" style="16" customWidth="1"/>
    <col min="36" max="36" width="5.7109375" style="16" customWidth="1"/>
    <col min="37" max="37" width="7.28125" style="16" customWidth="1"/>
    <col min="38" max="38" width="5.7109375" style="16" customWidth="1"/>
    <col min="39" max="39" width="7.7109375" style="16" customWidth="1"/>
    <col min="40" max="59" width="9.28125" style="16" customWidth="1"/>
    <col min="60" max="16384" width="9.140625" style="16" customWidth="1"/>
  </cols>
  <sheetData>
    <row r="1" spans="1:59" ht="16.5" thickBot="1">
      <c r="A1" s="161" t="s">
        <v>30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4"/>
      <c r="AN1" s="41"/>
      <c r="AO1" s="41"/>
      <c r="AP1" s="41"/>
      <c r="AQ1" s="41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ht="16.5" thickBot="1">
      <c r="A2" s="165" t="s">
        <v>133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8"/>
      <c r="AN2" s="116" t="s">
        <v>160</v>
      </c>
      <c r="AO2" s="117" t="s">
        <v>161</v>
      </c>
      <c r="AP2" s="117" t="s">
        <v>162</v>
      </c>
      <c r="AQ2" s="117" t="s">
        <v>163</v>
      </c>
      <c r="AR2" s="117" t="s">
        <v>164</v>
      </c>
      <c r="AS2" s="118" t="s">
        <v>165</v>
      </c>
      <c r="AT2" s="119" t="s">
        <v>166</v>
      </c>
      <c r="AU2" s="120" t="s">
        <v>167</v>
      </c>
      <c r="AV2" s="120" t="s">
        <v>168</v>
      </c>
      <c r="AW2" s="121" t="s">
        <v>169</v>
      </c>
      <c r="AX2" s="122" t="s">
        <v>170</v>
      </c>
      <c r="AY2" s="122" t="s">
        <v>171</v>
      </c>
      <c r="AZ2" s="122" t="s">
        <v>172</v>
      </c>
      <c r="BA2" s="122" t="s">
        <v>173</v>
      </c>
      <c r="BB2" s="122" t="s">
        <v>174</v>
      </c>
      <c r="BC2" s="122" t="s">
        <v>175</v>
      </c>
      <c r="BD2" s="122" t="s">
        <v>176</v>
      </c>
      <c r="BE2" s="122" t="s">
        <v>177</v>
      </c>
      <c r="BF2" s="122" t="s">
        <v>178</v>
      </c>
      <c r="BG2" s="122" t="s">
        <v>179</v>
      </c>
    </row>
    <row r="3" spans="1:59" ht="16.5" customHeight="1" thickBot="1">
      <c r="A3" s="14"/>
      <c r="B3" s="114"/>
      <c r="C3" s="169" t="s">
        <v>134</v>
      </c>
      <c r="D3" s="174"/>
      <c r="E3" s="38" t="s">
        <v>181</v>
      </c>
      <c r="F3" s="38" t="s">
        <v>182</v>
      </c>
      <c r="G3" s="94" t="s">
        <v>7</v>
      </c>
      <c r="H3" s="60" t="s">
        <v>42</v>
      </c>
      <c r="I3" s="96"/>
      <c r="J3" s="96"/>
      <c r="K3" s="97"/>
      <c r="L3" s="60" t="s">
        <v>154</v>
      </c>
      <c r="M3" s="96"/>
      <c r="N3" s="96"/>
      <c r="O3" s="97"/>
      <c r="P3" s="60" t="s">
        <v>24</v>
      </c>
      <c r="Q3" s="96"/>
      <c r="R3" s="96"/>
      <c r="S3" s="97"/>
      <c r="T3" s="63" t="s">
        <v>144</v>
      </c>
      <c r="U3" s="98"/>
      <c r="V3" s="98"/>
      <c r="W3" s="99"/>
      <c r="X3" s="63" t="s">
        <v>21</v>
      </c>
      <c r="Y3" s="64"/>
      <c r="Z3" s="64"/>
      <c r="AA3" s="65"/>
      <c r="AB3" s="63" t="s">
        <v>16</v>
      </c>
      <c r="AC3" s="64"/>
      <c r="AD3" s="64"/>
      <c r="AE3" s="65"/>
      <c r="AF3" s="85" t="s">
        <v>40</v>
      </c>
      <c r="AG3" s="69"/>
      <c r="AH3" s="69"/>
      <c r="AI3" s="70"/>
      <c r="AJ3" s="68" t="s">
        <v>41</v>
      </c>
      <c r="AK3" s="69"/>
      <c r="AL3" s="69"/>
      <c r="AM3" s="70"/>
      <c r="AN3" s="155" t="s">
        <v>146</v>
      </c>
      <c r="AO3" s="156"/>
      <c r="AP3" s="156"/>
      <c r="AQ3" s="156"/>
      <c r="AR3" s="156"/>
      <c r="AS3" s="156"/>
      <c r="AT3" s="156"/>
      <c r="AU3" s="156"/>
      <c r="AV3" s="156"/>
      <c r="AW3" s="157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ht="16.5" thickBot="1">
      <c r="A4" s="36" t="s">
        <v>2</v>
      </c>
      <c r="B4" s="135" t="s">
        <v>158</v>
      </c>
      <c r="C4" s="42" t="s">
        <v>3</v>
      </c>
      <c r="D4" s="43" t="s">
        <v>4</v>
      </c>
      <c r="E4" s="39" t="s">
        <v>147</v>
      </c>
      <c r="F4" s="39" t="s">
        <v>147</v>
      </c>
      <c r="G4" s="95" t="s">
        <v>1</v>
      </c>
      <c r="H4" s="73" t="s">
        <v>62</v>
      </c>
      <c r="I4" s="108"/>
      <c r="J4" s="73" t="s">
        <v>43</v>
      </c>
      <c r="K4" s="97"/>
      <c r="L4" s="73" t="s">
        <v>183</v>
      </c>
      <c r="M4" s="108"/>
      <c r="N4" s="73" t="s">
        <v>184</v>
      </c>
      <c r="O4" s="108"/>
      <c r="P4" s="73" t="s">
        <v>22</v>
      </c>
      <c r="Q4" s="108"/>
      <c r="R4" s="73" t="s">
        <v>23</v>
      </c>
      <c r="S4" s="108"/>
      <c r="T4" s="109" t="s">
        <v>15</v>
      </c>
      <c r="U4" s="110"/>
      <c r="V4" s="109" t="s">
        <v>145</v>
      </c>
      <c r="W4" s="110"/>
      <c r="X4" s="109" t="s">
        <v>19</v>
      </c>
      <c r="Y4" s="110"/>
      <c r="Z4" s="109" t="s">
        <v>20</v>
      </c>
      <c r="AA4" s="110"/>
      <c r="AB4" s="109" t="s">
        <v>25</v>
      </c>
      <c r="AC4" s="110"/>
      <c r="AD4" s="109" t="s">
        <v>26</v>
      </c>
      <c r="AE4" s="110"/>
      <c r="AF4" s="111" t="s">
        <v>142</v>
      </c>
      <c r="AG4" s="112"/>
      <c r="AH4" s="111" t="s">
        <v>148</v>
      </c>
      <c r="AI4" s="112"/>
      <c r="AJ4" s="111" t="s">
        <v>17</v>
      </c>
      <c r="AK4" s="112"/>
      <c r="AL4" s="111" t="s">
        <v>18</v>
      </c>
      <c r="AM4" s="113"/>
      <c r="AN4" s="171"/>
      <c r="AO4" s="172"/>
      <c r="AP4" s="172"/>
      <c r="AQ4" s="172"/>
      <c r="AR4" s="172"/>
      <c r="AS4" s="172"/>
      <c r="AT4" s="172"/>
      <c r="AU4" s="172"/>
      <c r="AV4" s="172"/>
      <c r="AW4" s="17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5.75" customHeight="1" thickBot="1">
      <c r="A5" s="115">
        <v>1</v>
      </c>
      <c r="B5" s="136">
        <v>1</v>
      </c>
      <c r="C5" s="58" t="s">
        <v>130</v>
      </c>
      <c r="D5" s="59" t="s">
        <v>131</v>
      </c>
      <c r="E5" s="57">
        <f aca="true" t="shared" si="0" ref="E5:E15">SUM(AN5:AU5)</f>
        <v>292</v>
      </c>
      <c r="F5" s="134">
        <f aca="true" t="shared" si="1" ref="F5:F15">SUM(AN5:AW5)</f>
        <v>360</v>
      </c>
      <c r="G5" s="55">
        <f aca="true" t="shared" si="2" ref="G5:G15">+I5+K5+M5+O5+Q5+S5+U5+W5+Y5+AA5+AC5+AE5+AG5+AI5+AK5+AM5</f>
        <v>407</v>
      </c>
      <c r="H5" s="75">
        <v>0</v>
      </c>
      <c r="I5" s="62">
        <f>LOOKUP(H5,Poängberäkning!$B$6:$B$97,Poängberäkning!$C$6:$C$97)</f>
        <v>0</v>
      </c>
      <c r="J5" s="75">
        <v>0</v>
      </c>
      <c r="K5" s="62">
        <f>LOOKUP(J5,Poängberäkning!$B$6:$B$97,Poängberäkning!$C$6:$C$97)</f>
        <v>0</v>
      </c>
      <c r="L5" s="75">
        <v>17</v>
      </c>
      <c r="M5" s="62">
        <f>LOOKUP(L5,Poängberäkning!$B$6:$B$97,Poängberäkning!$C$6:$C$97)</f>
        <v>34</v>
      </c>
      <c r="N5" s="75">
        <v>16</v>
      </c>
      <c r="O5" s="62">
        <f>LOOKUP(N5,Poängberäkning!$B$6:$B$97,Poängberäkning!$C$6:$C$97)</f>
        <v>35</v>
      </c>
      <c r="P5" s="75">
        <v>15</v>
      </c>
      <c r="Q5" s="62">
        <f>LOOKUP(P5,Poängberäkning!$B$6:$B$97,Poängberäkning!$C$6:$C$97)</f>
        <v>36</v>
      </c>
      <c r="R5" s="75">
        <v>11</v>
      </c>
      <c r="S5" s="62">
        <f>LOOKUP(R5,Poängberäkning!$B$6:$B$97,Poängberäkning!$C$6:$C$97)</f>
        <v>40</v>
      </c>
      <c r="T5" s="77">
        <v>0</v>
      </c>
      <c r="U5" s="67">
        <f>LOOKUP(T5,Poängberäkning!$B$6:$B$97,Poängberäkning!$C$6:$C$97)</f>
        <v>0</v>
      </c>
      <c r="V5" s="77">
        <v>17</v>
      </c>
      <c r="W5" s="67">
        <f>LOOKUP(V5,Poängberäkning!$B$6:$B$97,Poängberäkning!$C$6:$C$97)</f>
        <v>34</v>
      </c>
      <c r="X5" s="77">
        <v>15</v>
      </c>
      <c r="Y5" s="67">
        <f>LOOKUP(X5,Poängberäkning!$B$6:$B$97,Poängberäkning!$C$6:$C$97)</f>
        <v>36</v>
      </c>
      <c r="Z5" s="77">
        <v>0</v>
      </c>
      <c r="AA5" s="67">
        <f>LOOKUP(Z5,Poängberäkning!$B$6:$B$97,Poängberäkning!$C$6:$C$97)</f>
        <v>0</v>
      </c>
      <c r="AB5" s="77">
        <v>13</v>
      </c>
      <c r="AC5" s="67">
        <f>LOOKUP(AB5,Poängberäkning!$B$6:$B$97,Poängberäkning!$C$6:$C$97)</f>
        <v>38</v>
      </c>
      <c r="AD5" s="77">
        <v>17</v>
      </c>
      <c r="AE5" s="67">
        <f>LOOKUP(AD5,Poängberäkning!$B$6:$B$97,Poängberäkning!$C$6:$C$97)</f>
        <v>34</v>
      </c>
      <c r="AF5" s="79">
        <v>33</v>
      </c>
      <c r="AG5" s="72">
        <f>LOOKUP(AF5,Poängberäkning!$B$6:$B$97,Poängberäkning!$C$6:$C$97)</f>
        <v>18</v>
      </c>
      <c r="AH5" s="79">
        <v>10</v>
      </c>
      <c r="AI5" s="72">
        <f>LOOKUP(AH5,Poängberäkning!$B$6:$B$97,Poängberäkning!$C$6:$C$97)</f>
        <v>42</v>
      </c>
      <c r="AJ5" s="79">
        <v>22</v>
      </c>
      <c r="AK5" s="72">
        <f>LOOKUP(AJ5,Poängberäkning!$B$6:$B$97,Poängberäkning!$C$6:$C$97)</f>
        <v>29</v>
      </c>
      <c r="AL5" s="79">
        <v>20</v>
      </c>
      <c r="AM5" s="72">
        <f>LOOKUP(AL5,Poängberäkning!$B$6:$B$97,Poängberäkning!$C$6:$C$97)</f>
        <v>31</v>
      </c>
      <c r="AN5" s="123">
        <f>LARGE(($I5,$K5,$M5,$O5,$Q5,$S5),1)</f>
        <v>40</v>
      </c>
      <c r="AO5" s="124">
        <f>LARGE(($I5,$K5,$M5,$O5,$Q5,$S5),2)</f>
        <v>36</v>
      </c>
      <c r="AP5" s="124">
        <f>LARGE(($U5,$W5,$Y5,$AA5,$AC5,$AE5),1)</f>
        <v>38</v>
      </c>
      <c r="AQ5" s="124">
        <f>LARGE(($U5,$W5,$Y5,$AA5,$AC5,$AE5),2)</f>
        <v>36</v>
      </c>
      <c r="AR5" s="124">
        <f>LARGE(($AG5,$AI5,$AK5,$AM5),1)</f>
        <v>42</v>
      </c>
      <c r="AS5" s="125">
        <f>LARGE(($AG5,$AI5,$AK5,$AM5),2)</f>
        <v>31</v>
      </c>
      <c r="AT5" s="126">
        <f>LARGE(($AX5,$AY5,$AZ5,$BA5,$BB5,$BC5,$BD5,$BE5,$BF5,$BG5),1)</f>
        <v>35</v>
      </c>
      <c r="AU5" s="126">
        <f>LARGE(($AX5,$AY5,$AZ5,$BA5,$BB5,$BC5,$BD5,$BE5,$BF5,$BG5),2)</f>
        <v>34</v>
      </c>
      <c r="AV5" s="74">
        <f>LARGE(($AX5,$AY5,$AZ5,$BA5,$BB5,$BC5,$BD5,$BE5,$BF5,$BG5),3)</f>
        <v>34</v>
      </c>
      <c r="AW5" s="74">
        <f>LARGE(($AX5,$AY5,$AZ5,$BA5,$BB5,$BC5,$BD5,$BE5,$BF5,$BG5),4)</f>
        <v>34</v>
      </c>
      <c r="AX5" s="52">
        <f>LARGE(($I5,$K5,$M5,$O5,$Q5,$S5),3)</f>
        <v>35</v>
      </c>
      <c r="AY5" s="52">
        <f>LARGE(($I5,$K5,$M5,$O5,$Q5,$S5),4)</f>
        <v>34</v>
      </c>
      <c r="AZ5" s="52">
        <f>LARGE(($I5,$K5,$M5,$O5,$Q5,$S5),5)</f>
        <v>0</v>
      </c>
      <c r="BA5" s="52">
        <f>LARGE(($I5,$K5,$M5,$O5,$Q5,$S5),6)</f>
        <v>0</v>
      </c>
      <c r="BB5" s="53">
        <f>LARGE(($U5,$W5,$Y5,$AA5,$AC5,$AE5),3)</f>
        <v>34</v>
      </c>
      <c r="BC5" s="53">
        <f>LARGE(($U5,$W5,$Y5,$AA5,$AC5,$AE5),4)</f>
        <v>34</v>
      </c>
      <c r="BD5" s="53">
        <f>LARGE(($U5,$W5,$Y5,$AA5,$AC5,$AE5),5)</f>
        <v>0</v>
      </c>
      <c r="BE5" s="53">
        <f>LARGE(($U5,$W5,$Y5,$AA5,$AC5,$AE5),6)</f>
        <v>0</v>
      </c>
      <c r="BF5" s="53">
        <f>LARGE(($AG5,$AI5,$AK5,$AM5),3)</f>
        <v>29</v>
      </c>
      <c r="BG5" s="53">
        <f>LARGE(($AG5,$AI5,$AK5,$AM5),4)</f>
        <v>18</v>
      </c>
    </row>
    <row r="6" spans="1:59" ht="16.5" thickBot="1">
      <c r="A6" s="115">
        <f aca="true" t="shared" si="3" ref="A6:A49">A5+1</f>
        <v>2</v>
      </c>
      <c r="B6" s="136">
        <v>2</v>
      </c>
      <c r="C6" s="58" t="s">
        <v>126</v>
      </c>
      <c r="D6" s="59" t="s">
        <v>50</v>
      </c>
      <c r="E6" s="57">
        <f t="shared" si="0"/>
        <v>292</v>
      </c>
      <c r="F6" s="134">
        <f t="shared" si="1"/>
        <v>352</v>
      </c>
      <c r="G6" s="55">
        <f t="shared" si="2"/>
        <v>352</v>
      </c>
      <c r="H6" s="75">
        <v>0</v>
      </c>
      <c r="I6" s="62">
        <f>LOOKUP(H6,Poängberäkning!$B$6:$B$97,Poängberäkning!$C$6:$C$97)</f>
        <v>0</v>
      </c>
      <c r="J6" s="75">
        <v>0</v>
      </c>
      <c r="K6" s="62">
        <f>LOOKUP(J6,Poängberäkning!$B$6:$B$97,Poängberäkning!$C$6:$C$97)</f>
        <v>0</v>
      </c>
      <c r="L6" s="75">
        <v>0</v>
      </c>
      <c r="M6" s="62">
        <f>LOOKUP(L6,Poängberäkning!$B$6:$B$97,Poängberäkning!$C$6:$C$97)</f>
        <v>0</v>
      </c>
      <c r="N6" s="75">
        <v>0</v>
      </c>
      <c r="O6" s="62">
        <f>LOOKUP(N6,Poängberäkning!$B$6:$B$97,Poängberäkning!$C$6:$C$97)</f>
        <v>0</v>
      </c>
      <c r="P6" s="75">
        <v>36</v>
      </c>
      <c r="Q6" s="62">
        <f>LOOKUP(P6,Poängberäkning!$B$6:$B$97,Poängberäkning!$C$6:$C$97)</f>
        <v>15</v>
      </c>
      <c r="R6" s="75">
        <v>24</v>
      </c>
      <c r="S6" s="62">
        <f>LOOKUP(R6,Poängberäkning!$B$6:$B$97,Poängberäkning!$C$6:$C$97)</f>
        <v>27</v>
      </c>
      <c r="T6" s="77">
        <v>9</v>
      </c>
      <c r="U6" s="67">
        <f>LOOKUP(T6,Poängberäkning!$B$6:$B$97,Poängberäkning!$C$6:$C$97)</f>
        <v>44</v>
      </c>
      <c r="V6" s="77">
        <v>4</v>
      </c>
      <c r="W6" s="67">
        <f>LOOKUP(V6,Poängberäkning!$B$6:$B$97,Poängberäkning!$C$6:$C$97)</f>
        <v>60</v>
      </c>
      <c r="X6" s="77">
        <v>0</v>
      </c>
      <c r="Y6" s="67">
        <f>LOOKUP(X6,Poängberäkning!$B$6:$B$97,Poängberäkning!$C$6:$C$97)</f>
        <v>0</v>
      </c>
      <c r="Z6" s="77">
        <v>13</v>
      </c>
      <c r="AA6" s="67">
        <f>LOOKUP(Z6,Poängberäkning!$B$6:$B$97,Poängberäkning!$C$6:$C$97)</f>
        <v>38</v>
      </c>
      <c r="AB6" s="77">
        <v>19</v>
      </c>
      <c r="AC6" s="67">
        <f>LOOKUP(AB6,Poängberäkning!$B$6:$B$97,Poängberäkning!$C$6:$C$97)</f>
        <v>32</v>
      </c>
      <c r="AD6" s="77">
        <v>19</v>
      </c>
      <c r="AE6" s="67">
        <f>LOOKUP(AD6,Poängberäkning!$B$6:$B$97,Poängberäkning!$C$6:$C$97)</f>
        <v>32</v>
      </c>
      <c r="AF6" s="79">
        <v>23</v>
      </c>
      <c r="AG6" s="72">
        <f>LOOKUP(AF6,Poängberäkning!$B$6:$B$97,Poängberäkning!$C$6:$C$97)</f>
        <v>28</v>
      </c>
      <c r="AH6" s="79">
        <v>14</v>
      </c>
      <c r="AI6" s="72">
        <f>LOOKUP(AH6,Poängberäkning!$B$6:$B$97,Poängberäkning!$C$6:$C$97)</f>
        <v>37</v>
      </c>
      <c r="AJ6" s="79">
        <v>0</v>
      </c>
      <c r="AK6" s="72">
        <f>LOOKUP(AJ6,Poängberäkning!$B$6:$B$97,Poängberäkning!$C$6:$C$97)</f>
        <v>0</v>
      </c>
      <c r="AL6" s="79">
        <v>12</v>
      </c>
      <c r="AM6" s="72">
        <f>LOOKUP(AL6,Poängberäkning!$B$6:$B$97,Poängberäkning!$C$6:$C$97)</f>
        <v>39</v>
      </c>
      <c r="AN6" s="123">
        <f>LARGE(($I6,$K6,$M6,$O6,$Q6,$S6),1)</f>
        <v>27</v>
      </c>
      <c r="AO6" s="124">
        <f>LARGE(($I6,$K6,$M6,$O6,$Q6,$S6),2)</f>
        <v>15</v>
      </c>
      <c r="AP6" s="124">
        <f>LARGE(($U6,$W6,$Y6,$AA6,$AC6,$AE6),1)</f>
        <v>60</v>
      </c>
      <c r="AQ6" s="124">
        <f>LARGE(($U6,$W6,$Y6,$AA6,$AC6,$AE6),2)</f>
        <v>44</v>
      </c>
      <c r="AR6" s="124">
        <f>LARGE(($AG6,$AI6,$AK6,$AM6),1)</f>
        <v>39</v>
      </c>
      <c r="AS6" s="125">
        <f>LARGE(($AG6,$AI6,$AK6,$AM6),2)</f>
        <v>37</v>
      </c>
      <c r="AT6" s="126">
        <f>LARGE(($AX6,$AY6,$AZ6,$BA6,$BB6,$BC6,$BD6,$BE6,$BF6,$BG6),1)</f>
        <v>38</v>
      </c>
      <c r="AU6" s="126">
        <f>LARGE(($AX6,$AY6,$AZ6,$BA6,$BB6,$BC6,$BD6,$BE6,$BF6,$BG6),2)</f>
        <v>32</v>
      </c>
      <c r="AV6" s="74">
        <f>LARGE(($AX6,$AY6,$AZ6,$BA6,$BB6,$BC6,$BD6,$BE6,$BF6,$BG6),3)</f>
        <v>32</v>
      </c>
      <c r="AW6" s="74">
        <f>LARGE(($AX6,$AY6,$AZ6,$BA6,$BB6,$BC6,$BD6,$BE6,$BF6,$BG6),4)</f>
        <v>28</v>
      </c>
      <c r="AX6" s="52">
        <f>LARGE(($I6,$K6,$M6,$O6,$Q6,$S6),3)</f>
        <v>0</v>
      </c>
      <c r="AY6" s="52">
        <f>LARGE(($I6,$K6,$M6,$O6,$Q6,$S6),4)</f>
        <v>0</v>
      </c>
      <c r="AZ6" s="52">
        <f>LARGE(($I6,$K6,$M6,$O6,$Q6,$S6),5)</f>
        <v>0</v>
      </c>
      <c r="BA6" s="52">
        <f>LARGE(($I6,$K6,$M6,$O6,$Q6,$S6),6)</f>
        <v>0</v>
      </c>
      <c r="BB6" s="53">
        <f>LARGE(($U6,$W6,$Y6,$AA6,$AC6,$AE6),3)</f>
        <v>38</v>
      </c>
      <c r="BC6" s="53">
        <f>LARGE(($U6,$W6,$Y6,$AA6,$AC6,$AE6),4)</f>
        <v>32</v>
      </c>
      <c r="BD6" s="53">
        <f>LARGE(($U6,$W6,$Y6,$AA6,$AC6,$AE6),5)</f>
        <v>32</v>
      </c>
      <c r="BE6" s="53">
        <f>LARGE(($U6,$W6,$Y6,$AA6,$AC6,$AE6),6)</f>
        <v>0</v>
      </c>
      <c r="BF6" s="53">
        <f>LARGE(($AG6,$AI6,$AK6,$AM6),3)</f>
        <v>28</v>
      </c>
      <c r="BG6" s="53">
        <f>LARGE(($AG6,$AI6,$AK6,$AM6),4)</f>
        <v>0</v>
      </c>
    </row>
    <row r="7" spans="1:59" ht="15.75" customHeight="1" thickBot="1">
      <c r="A7" s="115">
        <f t="shared" si="3"/>
        <v>3</v>
      </c>
      <c r="B7" s="136">
        <v>3</v>
      </c>
      <c r="C7" s="58" t="s">
        <v>98</v>
      </c>
      <c r="D7" s="59" t="s">
        <v>77</v>
      </c>
      <c r="E7" s="57">
        <f t="shared" si="0"/>
        <v>274</v>
      </c>
      <c r="F7" s="134">
        <f t="shared" si="1"/>
        <v>322</v>
      </c>
      <c r="G7" s="55">
        <f t="shared" si="2"/>
        <v>322</v>
      </c>
      <c r="H7" s="75">
        <v>11</v>
      </c>
      <c r="I7" s="62">
        <f>LOOKUP(H7,Poängberäkning!$B$6:$B$97,Poängberäkning!$C$6:$C$97)</f>
        <v>40</v>
      </c>
      <c r="J7" s="75">
        <v>17</v>
      </c>
      <c r="K7" s="62">
        <f>LOOKUP(J7,Poängberäkning!$B$6:$B$97,Poängberäkning!$C$6:$C$97)</f>
        <v>34</v>
      </c>
      <c r="L7" s="75">
        <v>0</v>
      </c>
      <c r="M7" s="62">
        <f>LOOKUP(L7,Poängberäkning!$B$6:$B$97,Poängberäkning!$C$6:$C$97)</f>
        <v>0</v>
      </c>
      <c r="N7" s="75">
        <v>0</v>
      </c>
      <c r="O7" s="62">
        <f>LOOKUP(N7,Poängberäkning!$B$6:$B$97,Poängberäkning!$C$6:$C$97)</f>
        <v>0</v>
      </c>
      <c r="P7" s="75">
        <v>26</v>
      </c>
      <c r="Q7" s="62">
        <f>LOOKUP(P7,Poängberäkning!$B$6:$B$97,Poängberäkning!$C$6:$C$97)</f>
        <v>25</v>
      </c>
      <c r="R7" s="75">
        <v>0</v>
      </c>
      <c r="S7" s="62">
        <f>LOOKUP(R7,Poängberäkning!$B$6:$B$97,Poängberäkning!$C$6:$C$97)</f>
        <v>0</v>
      </c>
      <c r="T7" s="77">
        <v>19</v>
      </c>
      <c r="U7" s="67">
        <f>LOOKUP(T7,Poängberäkning!$B$6:$B$97,Poängberäkning!$C$6:$C$97)</f>
        <v>32</v>
      </c>
      <c r="V7" s="77">
        <v>28</v>
      </c>
      <c r="W7" s="67">
        <f>LOOKUP(V7,Poängberäkning!$B$6:$B$97,Poängberäkning!$C$6:$C$97)</f>
        <v>23</v>
      </c>
      <c r="X7" s="77">
        <v>0</v>
      </c>
      <c r="Y7" s="67">
        <f>LOOKUP(X7,Poängberäkning!$B$6:$B$97,Poängberäkning!$C$6:$C$97)</f>
        <v>0</v>
      </c>
      <c r="Z7" s="77">
        <v>20</v>
      </c>
      <c r="AA7" s="67">
        <f>LOOKUP(Z7,Poängberäkning!$B$6:$B$97,Poängberäkning!$C$6:$C$97)</f>
        <v>31</v>
      </c>
      <c r="AB7" s="77">
        <v>18</v>
      </c>
      <c r="AC7" s="67">
        <f>LOOKUP(AB7,Poängberäkning!$B$6:$B$97,Poängberäkning!$C$6:$C$97)</f>
        <v>33</v>
      </c>
      <c r="AD7" s="77">
        <v>16</v>
      </c>
      <c r="AE7" s="67">
        <f>LOOKUP(AD7,Poängberäkning!$B$6:$B$97,Poängberäkning!$C$6:$C$97)</f>
        <v>35</v>
      </c>
      <c r="AF7" s="79">
        <v>20</v>
      </c>
      <c r="AG7" s="72">
        <f>LOOKUP(AF7,Poängberäkning!$B$6:$B$97,Poängberäkning!$C$6:$C$97)</f>
        <v>31</v>
      </c>
      <c r="AH7" s="79">
        <v>13</v>
      </c>
      <c r="AI7" s="72">
        <f>LOOKUP(AH7,Poängberäkning!$B$6:$B$97,Poängberäkning!$C$6:$C$97)</f>
        <v>38</v>
      </c>
      <c r="AJ7" s="79">
        <v>0</v>
      </c>
      <c r="AK7" s="72">
        <f>LOOKUP(AJ7,Poängberäkning!$B$6:$B$97,Poängberäkning!$C$6:$C$97)</f>
        <v>0</v>
      </c>
      <c r="AL7" s="79">
        <v>0</v>
      </c>
      <c r="AM7" s="72">
        <f>LOOKUP(AL7,Poängberäkning!$B$6:$B$97,Poängberäkning!$C$6:$C$97)</f>
        <v>0</v>
      </c>
      <c r="AN7" s="123">
        <f>LARGE(($I7,$K7,$M7,$O7,$Q7,$S7),1)</f>
        <v>40</v>
      </c>
      <c r="AO7" s="124">
        <f>LARGE(($I7,$K7,$M7,$O7,$Q7,$S7),2)</f>
        <v>34</v>
      </c>
      <c r="AP7" s="124">
        <f>LARGE(($U7,$W7,$Y7,$AA7,$AC7,$AE7),1)</f>
        <v>35</v>
      </c>
      <c r="AQ7" s="124">
        <f>LARGE(($U7,$W7,$Y7,$AA7,$AC7,$AE7),2)</f>
        <v>33</v>
      </c>
      <c r="AR7" s="124">
        <f>LARGE(($AG7,$AI7,$AK7,$AM7),1)</f>
        <v>38</v>
      </c>
      <c r="AS7" s="125">
        <f>LARGE(($AG7,$AI7,$AK7,$AM7),2)</f>
        <v>31</v>
      </c>
      <c r="AT7" s="126">
        <f>LARGE(($AX7,$AY7,$AZ7,$BA7,$BB7,$BC7,$BD7,$BE7,$BF7,$BG7),1)</f>
        <v>32</v>
      </c>
      <c r="AU7" s="126">
        <f>LARGE(($AX7,$AY7,$AZ7,$BA7,$BB7,$BC7,$BD7,$BE7,$BF7,$BG7),2)</f>
        <v>31</v>
      </c>
      <c r="AV7" s="74">
        <f>LARGE(($AX7,$AY7,$AZ7,$BA7,$BB7,$BC7,$BD7,$BE7,$BF7,$BG7),3)</f>
        <v>25</v>
      </c>
      <c r="AW7" s="74">
        <f>LARGE(($AX7,$AY7,$AZ7,$BA7,$BB7,$BC7,$BD7,$BE7,$BF7,$BG7),4)</f>
        <v>23</v>
      </c>
      <c r="AX7" s="52">
        <f>LARGE(($I7,$K7,$M7,$O7,$Q7,$S7),3)</f>
        <v>25</v>
      </c>
      <c r="AY7" s="52">
        <f>LARGE(($I7,$K7,$M7,$O7,$Q7,$S7),4)</f>
        <v>0</v>
      </c>
      <c r="AZ7" s="52">
        <f>LARGE(($I7,$K7,$M7,$O7,$Q7,$S7),5)</f>
        <v>0</v>
      </c>
      <c r="BA7" s="52">
        <f>LARGE(($I7,$K7,$M7,$O7,$Q7,$S7),6)</f>
        <v>0</v>
      </c>
      <c r="BB7" s="53">
        <f>LARGE(($U7,$W7,$Y7,$AA7,$AC7,$AE7),3)</f>
        <v>32</v>
      </c>
      <c r="BC7" s="53">
        <f>LARGE(($U7,$W7,$Y7,$AA7,$AC7,$AE7),4)</f>
        <v>31</v>
      </c>
      <c r="BD7" s="53">
        <f>LARGE(($U7,$W7,$Y7,$AA7,$AC7,$AE7),5)</f>
        <v>23</v>
      </c>
      <c r="BE7" s="53">
        <f>LARGE(($U7,$W7,$Y7,$AA7,$AC7,$AE7),6)</f>
        <v>0</v>
      </c>
      <c r="BF7" s="53">
        <f>LARGE(($AG7,$AI7,$AK7,$AM7),3)</f>
        <v>0</v>
      </c>
      <c r="BG7" s="53">
        <f>LARGE(($AG7,$AI7,$AK7,$AM7),4)</f>
        <v>0</v>
      </c>
    </row>
    <row r="8" spans="1:59" ht="15.75" customHeight="1" thickBot="1">
      <c r="A8" s="115">
        <f t="shared" si="3"/>
        <v>4</v>
      </c>
      <c r="B8" s="136">
        <f aca="true" t="shared" si="4" ref="B8:B49">1+B7</f>
        <v>4</v>
      </c>
      <c r="C8" s="58" t="s">
        <v>116</v>
      </c>
      <c r="D8" s="59" t="s">
        <v>48</v>
      </c>
      <c r="E8" s="57">
        <f t="shared" si="0"/>
        <v>265</v>
      </c>
      <c r="F8" s="134">
        <f t="shared" si="1"/>
        <v>324</v>
      </c>
      <c r="G8" s="55">
        <f t="shared" si="2"/>
        <v>411</v>
      </c>
      <c r="H8" s="75">
        <v>34</v>
      </c>
      <c r="I8" s="62">
        <f>LOOKUP(H8,Poängberäkning!$B$6:$B$97,Poängberäkning!$C$6:$C$97)</f>
        <v>17</v>
      </c>
      <c r="J8" s="75">
        <v>42</v>
      </c>
      <c r="K8" s="62">
        <f>LOOKUP(J8,Poängberäkning!$B$6:$B$97,Poängberäkning!$C$6:$C$97)</f>
        <v>9</v>
      </c>
      <c r="L8" s="75">
        <v>19</v>
      </c>
      <c r="M8" s="62">
        <f>LOOKUP(L8,Poängberäkning!$B$6:$B$97,Poängberäkning!$C$6:$C$97)</f>
        <v>32</v>
      </c>
      <c r="N8" s="75">
        <v>0</v>
      </c>
      <c r="O8" s="62">
        <f>LOOKUP(N8,Poängberäkning!$B$6:$B$97,Poängberäkning!$C$6:$C$97)</f>
        <v>0</v>
      </c>
      <c r="P8" s="75">
        <v>14</v>
      </c>
      <c r="Q8" s="62">
        <f>LOOKUP(P8,Poängberäkning!$B$6:$B$97,Poängberäkning!$C$6:$C$97)</f>
        <v>37</v>
      </c>
      <c r="R8" s="75">
        <v>21</v>
      </c>
      <c r="S8" s="62">
        <f>LOOKUP(R8,Poängberäkning!$B$6:$B$97,Poängberäkning!$C$6:$C$97)</f>
        <v>30</v>
      </c>
      <c r="T8" s="77">
        <v>16</v>
      </c>
      <c r="U8" s="67">
        <f>LOOKUP(T8,Poängberäkning!$B$6:$B$97,Poängberäkning!$C$6:$C$97)</f>
        <v>35</v>
      </c>
      <c r="V8" s="77">
        <v>24</v>
      </c>
      <c r="W8" s="67">
        <f>LOOKUP(V8,Poängberäkning!$B$6:$B$97,Poängberäkning!$C$6:$C$97)</f>
        <v>27</v>
      </c>
      <c r="X8" s="77">
        <v>21</v>
      </c>
      <c r="Y8" s="67">
        <f>LOOKUP(X8,Poängberäkning!$B$6:$B$97,Poängberäkning!$C$6:$C$97)</f>
        <v>30</v>
      </c>
      <c r="Z8" s="77">
        <v>17</v>
      </c>
      <c r="AA8" s="67">
        <f>LOOKUP(Z8,Poängberäkning!$B$6:$B$97,Poängberäkning!$C$6:$C$97)</f>
        <v>34</v>
      </c>
      <c r="AB8" s="77">
        <v>22</v>
      </c>
      <c r="AC8" s="67">
        <f>LOOKUP(AB8,Poängberäkning!$B$6:$B$97,Poängberäkning!$C$6:$C$97)</f>
        <v>29</v>
      </c>
      <c r="AD8" s="77">
        <v>18</v>
      </c>
      <c r="AE8" s="67">
        <f>LOOKUP(AD8,Poängberäkning!$B$6:$B$97,Poängberäkning!$C$6:$C$97)</f>
        <v>33</v>
      </c>
      <c r="AF8" s="79">
        <v>36</v>
      </c>
      <c r="AG8" s="72">
        <f>LOOKUP(AF8,Poängberäkning!$B$6:$B$97,Poängberäkning!$C$6:$C$97)</f>
        <v>15</v>
      </c>
      <c r="AH8" s="79">
        <v>32</v>
      </c>
      <c r="AI8" s="72">
        <f>LOOKUP(AH8,Poängberäkning!$B$6:$B$97,Poängberäkning!$C$6:$C$97)</f>
        <v>19</v>
      </c>
      <c r="AJ8" s="79">
        <v>21</v>
      </c>
      <c r="AK8" s="72">
        <f>LOOKUP(AJ8,Poängberäkning!$B$6:$B$97,Poängberäkning!$C$6:$C$97)</f>
        <v>30</v>
      </c>
      <c r="AL8" s="79">
        <v>17</v>
      </c>
      <c r="AM8" s="72">
        <f>LOOKUP(AL8,Poängberäkning!$B$6:$B$97,Poängberäkning!$C$6:$C$97)</f>
        <v>34</v>
      </c>
      <c r="AN8" s="123">
        <f>LARGE(($I8,$K8,$M8,$O8,$Q8,$S8),1)</f>
        <v>37</v>
      </c>
      <c r="AO8" s="124">
        <f>LARGE(($I8,$K8,$M8,$O8,$Q8,$S8),2)</f>
        <v>32</v>
      </c>
      <c r="AP8" s="124">
        <f>LARGE(($U8,$W8,$Y8,$AA8,$AC8,$AE8),1)</f>
        <v>35</v>
      </c>
      <c r="AQ8" s="124">
        <f>LARGE(($U8,$W8,$Y8,$AA8,$AC8,$AE8),2)</f>
        <v>34</v>
      </c>
      <c r="AR8" s="124">
        <f>LARGE(($AG8,$AI8,$AK8,$AM8),1)</f>
        <v>34</v>
      </c>
      <c r="AS8" s="125">
        <f>LARGE(($AG8,$AI8,$AK8,$AM8),2)</f>
        <v>30</v>
      </c>
      <c r="AT8" s="126">
        <f>LARGE(($AX8,$AY8,$AZ8,$BA8,$BB8,$BC8,$BD8,$BE8,$BF8,$BG8),1)</f>
        <v>33</v>
      </c>
      <c r="AU8" s="126">
        <f>LARGE(($AX8,$AY8,$AZ8,$BA8,$BB8,$BC8,$BD8,$BE8,$BF8,$BG8),2)</f>
        <v>30</v>
      </c>
      <c r="AV8" s="74">
        <f>LARGE(($AX8,$AY8,$AZ8,$BA8,$BB8,$BC8,$BD8,$BE8,$BF8,$BG8),3)</f>
        <v>30</v>
      </c>
      <c r="AW8" s="74">
        <f>LARGE(($AX8,$AY8,$AZ8,$BA8,$BB8,$BC8,$BD8,$BE8,$BF8,$BG8),4)</f>
        <v>29</v>
      </c>
      <c r="AX8" s="52">
        <f>LARGE(($I8,$K8,$M8,$O8,$Q8,$S8),3)</f>
        <v>30</v>
      </c>
      <c r="AY8" s="52">
        <f>LARGE(($I8,$K8,$M8,$O8,$Q8,$S8),4)</f>
        <v>17</v>
      </c>
      <c r="AZ8" s="52">
        <f>LARGE(($I8,$K8,$M8,$O8,$Q8,$S8),5)</f>
        <v>9</v>
      </c>
      <c r="BA8" s="52">
        <f>LARGE(($I8,$K8,$M8,$O8,$Q8,$S8),6)</f>
        <v>0</v>
      </c>
      <c r="BB8" s="53">
        <f>LARGE(($U8,$W8,$Y8,$AA8,$AC8,$AE8),3)</f>
        <v>33</v>
      </c>
      <c r="BC8" s="53">
        <f>LARGE(($U8,$W8,$Y8,$AA8,$AC8,$AE8),4)</f>
        <v>30</v>
      </c>
      <c r="BD8" s="53">
        <f>LARGE(($U8,$W8,$Y8,$AA8,$AC8,$AE8),5)</f>
        <v>29</v>
      </c>
      <c r="BE8" s="53">
        <f>LARGE(($U8,$W8,$Y8,$AA8,$AC8,$AE8),6)</f>
        <v>27</v>
      </c>
      <c r="BF8" s="53">
        <f>LARGE(($AG8,$AI8,$AK8,$AM8),3)</f>
        <v>19</v>
      </c>
      <c r="BG8" s="53">
        <f>LARGE(($AG8,$AI8,$AK8,$AM8),4)</f>
        <v>15</v>
      </c>
    </row>
    <row r="9" spans="1:59" ht="16.5" thickBot="1">
      <c r="A9" s="115">
        <v>5</v>
      </c>
      <c r="B9" s="136">
        <f t="shared" si="4"/>
        <v>5</v>
      </c>
      <c r="C9" s="58" t="s">
        <v>105</v>
      </c>
      <c r="D9" s="59" t="s">
        <v>48</v>
      </c>
      <c r="E9" s="57">
        <f t="shared" si="0"/>
        <v>265</v>
      </c>
      <c r="F9" s="134">
        <f t="shared" si="1"/>
        <v>324</v>
      </c>
      <c r="G9" s="55">
        <f t="shared" si="2"/>
        <v>400</v>
      </c>
      <c r="H9" s="75">
        <v>20</v>
      </c>
      <c r="I9" s="62">
        <f>LOOKUP(H9,Poängberäkning!$B$6:$B$97,Poängberäkning!$C$6:$C$97)</f>
        <v>31</v>
      </c>
      <c r="J9" s="75">
        <v>0</v>
      </c>
      <c r="K9" s="62">
        <f>LOOKUP(J9,Poängberäkning!$B$6:$B$97,Poängberäkning!$C$6:$C$97)</f>
        <v>0</v>
      </c>
      <c r="L9" s="75">
        <v>0</v>
      </c>
      <c r="M9" s="62">
        <f>LOOKUP(L9,Poängberäkning!$B$6:$B$97,Poängberäkning!$C$6:$C$97)</f>
        <v>0</v>
      </c>
      <c r="N9" s="75">
        <v>22</v>
      </c>
      <c r="O9" s="62">
        <f>LOOKUP(N9,Poängberäkning!$B$6:$B$97,Poängberäkning!$C$6:$C$97)</f>
        <v>29</v>
      </c>
      <c r="P9" s="75">
        <v>28</v>
      </c>
      <c r="Q9" s="62">
        <f>LOOKUP(P9,Poängberäkning!$B$6:$B$97,Poängberäkning!$C$6:$C$97)</f>
        <v>23</v>
      </c>
      <c r="R9" s="75">
        <v>0</v>
      </c>
      <c r="S9" s="62">
        <f>LOOKUP(R9,Poängberäkning!$B$6:$B$97,Poängberäkning!$C$6:$C$97)</f>
        <v>0</v>
      </c>
      <c r="T9" s="77">
        <v>20</v>
      </c>
      <c r="U9" s="67">
        <f>LOOKUP(T9,Poängberäkning!$B$6:$B$97,Poängberäkning!$C$6:$C$97)</f>
        <v>31</v>
      </c>
      <c r="V9" s="77">
        <v>16</v>
      </c>
      <c r="W9" s="67">
        <f>LOOKUP(V9,Poängberäkning!$B$6:$B$97,Poängberäkning!$C$6:$C$97)</f>
        <v>35</v>
      </c>
      <c r="X9" s="77">
        <v>20</v>
      </c>
      <c r="Y9" s="67">
        <f>LOOKUP(X9,Poängberäkning!$B$6:$B$97,Poängberäkning!$C$6:$C$97)</f>
        <v>31</v>
      </c>
      <c r="Z9" s="77">
        <v>25</v>
      </c>
      <c r="AA9" s="67">
        <f>LOOKUP(Z9,Poängberäkning!$B$6:$B$97,Poängberäkning!$C$6:$C$97)</f>
        <v>26</v>
      </c>
      <c r="AB9" s="77">
        <v>16</v>
      </c>
      <c r="AC9" s="67">
        <f>LOOKUP(AB9,Poängberäkning!$B$6:$B$97,Poängberäkning!$C$6:$C$97)</f>
        <v>35</v>
      </c>
      <c r="AD9" s="77">
        <v>23</v>
      </c>
      <c r="AE9" s="67">
        <f>LOOKUP(AD9,Poängberäkning!$B$6:$B$97,Poängberäkning!$C$6:$C$97)</f>
        <v>28</v>
      </c>
      <c r="AF9" s="79">
        <v>12</v>
      </c>
      <c r="AG9" s="72">
        <f>LOOKUP(AF9,Poängberäkning!$B$6:$B$97,Poängberäkning!$C$6:$C$97)</f>
        <v>39</v>
      </c>
      <c r="AH9" s="79">
        <v>24</v>
      </c>
      <c r="AI9" s="72">
        <f>LOOKUP(AH9,Poängberäkning!$B$6:$B$97,Poängberäkning!$C$6:$C$97)</f>
        <v>27</v>
      </c>
      <c r="AJ9" s="79">
        <v>19</v>
      </c>
      <c r="AK9" s="72">
        <f>LOOKUP(AJ9,Poängberäkning!$B$6:$B$97,Poängberäkning!$C$6:$C$97)</f>
        <v>32</v>
      </c>
      <c r="AL9" s="79">
        <v>18</v>
      </c>
      <c r="AM9" s="72">
        <f>LOOKUP(AL9,Poängberäkning!$B$6:$B$97,Poängberäkning!$C$6:$C$97)</f>
        <v>33</v>
      </c>
      <c r="AN9" s="123">
        <f>LARGE(($I9,$K9,$M9,$O9,$Q9,$S9),1)</f>
        <v>31</v>
      </c>
      <c r="AO9" s="124">
        <f>LARGE(($I9,$K9,$M9,$O9,$Q9,$S9),2)</f>
        <v>29</v>
      </c>
      <c r="AP9" s="124">
        <f>LARGE(($U9,$W9,$Y9,$AA9,$AC9,$AE9),1)</f>
        <v>35</v>
      </c>
      <c r="AQ9" s="124">
        <f>LARGE(($U9,$W9,$Y9,$AA9,$AC9,$AE9),2)</f>
        <v>35</v>
      </c>
      <c r="AR9" s="124">
        <f>LARGE(($AG9,$AI9,$AK9,$AM9),1)</f>
        <v>39</v>
      </c>
      <c r="AS9" s="125">
        <f>LARGE(($AG9,$AI9,$AK9,$AM9),2)</f>
        <v>33</v>
      </c>
      <c r="AT9" s="126">
        <f>LARGE(($AX9,$AY9,$AZ9,$BA9,$BB9,$BC9,$BD9,$BE9,$BF9,$BG9),1)</f>
        <v>32</v>
      </c>
      <c r="AU9" s="126">
        <f>LARGE(($AX9,$AY9,$AZ9,$BA9,$BB9,$BC9,$BD9,$BE9,$BF9,$BG9),2)</f>
        <v>31</v>
      </c>
      <c r="AV9" s="74">
        <f>LARGE(($AX9,$AY9,$AZ9,$BA9,$BB9,$BC9,$BD9,$BE9,$BF9,$BG9),3)</f>
        <v>31</v>
      </c>
      <c r="AW9" s="74">
        <f>LARGE(($AX9,$AY9,$AZ9,$BA9,$BB9,$BC9,$BD9,$BE9,$BF9,$BG9),4)</f>
        <v>28</v>
      </c>
      <c r="AX9" s="52">
        <f>LARGE(($I9,$K9,$M9,$O9,$Q9,$S9),3)</f>
        <v>23</v>
      </c>
      <c r="AY9" s="52">
        <f>LARGE(($I9,$K9,$M9,$O9,$Q9,$S9),4)</f>
        <v>0</v>
      </c>
      <c r="AZ9" s="52">
        <f>LARGE(($I9,$K9,$M9,$O9,$Q9,$S9),5)</f>
        <v>0</v>
      </c>
      <c r="BA9" s="52">
        <f>LARGE(($I9,$K9,$M9,$O9,$Q9,$S9),6)</f>
        <v>0</v>
      </c>
      <c r="BB9" s="53">
        <f>LARGE(($U9,$W9,$Y9,$AA9,$AC9,$AE9),3)</f>
        <v>31</v>
      </c>
      <c r="BC9" s="53">
        <f>LARGE(($U9,$W9,$Y9,$AA9,$AC9,$AE9),4)</f>
        <v>31</v>
      </c>
      <c r="BD9" s="53">
        <f>LARGE(($U9,$W9,$Y9,$AA9,$AC9,$AE9),5)</f>
        <v>28</v>
      </c>
      <c r="BE9" s="53">
        <f>LARGE(($U9,$W9,$Y9,$AA9,$AC9,$AE9),6)</f>
        <v>26</v>
      </c>
      <c r="BF9" s="53">
        <f>LARGE(($AG9,$AI9,$AK9,$AM9),3)</f>
        <v>32</v>
      </c>
      <c r="BG9" s="53">
        <f>LARGE(($AG9,$AI9,$AK9,$AM9),4)</f>
        <v>27</v>
      </c>
    </row>
    <row r="10" spans="1:59" ht="15.75" customHeight="1" thickBot="1">
      <c r="A10" s="115">
        <v>6</v>
      </c>
      <c r="B10" s="136">
        <f t="shared" si="4"/>
        <v>6</v>
      </c>
      <c r="C10" s="58" t="s">
        <v>95</v>
      </c>
      <c r="D10" s="59" t="s">
        <v>50</v>
      </c>
      <c r="E10" s="57">
        <f t="shared" si="0"/>
        <v>257</v>
      </c>
      <c r="F10" s="134">
        <f t="shared" si="1"/>
        <v>307</v>
      </c>
      <c r="G10" s="55">
        <f t="shared" si="2"/>
        <v>436</v>
      </c>
      <c r="H10" s="75">
        <v>8</v>
      </c>
      <c r="I10" s="62">
        <f>LOOKUP(H10,Poängberäkning!$B$6:$B$97,Poängberäkning!$C$6:$C$97)</f>
        <v>46</v>
      </c>
      <c r="J10" s="75">
        <v>17</v>
      </c>
      <c r="K10" s="62">
        <f>LOOKUP(J10,Poängberäkning!$B$6:$B$97,Poängberäkning!$C$6:$C$97)</f>
        <v>34</v>
      </c>
      <c r="L10" s="75">
        <v>27</v>
      </c>
      <c r="M10" s="62">
        <f>LOOKUP(L10,Poängberäkning!$B$6:$B$97,Poängberäkning!$C$6:$C$97)</f>
        <v>24</v>
      </c>
      <c r="N10" s="75">
        <v>20</v>
      </c>
      <c r="O10" s="62">
        <f>LOOKUP(N10,Poängberäkning!$B$6:$B$97,Poängberäkning!$C$6:$C$97)</f>
        <v>31</v>
      </c>
      <c r="P10" s="75">
        <v>27</v>
      </c>
      <c r="Q10" s="62">
        <f>LOOKUP(P10,Poängberäkning!$B$6:$B$97,Poängberäkning!$C$6:$C$97)</f>
        <v>24</v>
      </c>
      <c r="R10" s="75">
        <v>27</v>
      </c>
      <c r="S10" s="62">
        <f>LOOKUP(R10,Poängberäkning!$B$6:$B$97,Poängberäkning!$C$6:$C$97)</f>
        <v>24</v>
      </c>
      <c r="T10" s="77">
        <v>18</v>
      </c>
      <c r="U10" s="67">
        <f>LOOKUP(T10,Poängberäkning!$B$6:$B$97,Poängberäkning!$C$6:$C$97)</f>
        <v>33</v>
      </c>
      <c r="V10" s="77">
        <v>30</v>
      </c>
      <c r="W10" s="67">
        <f>LOOKUP(V10,Poängberäkning!$B$6:$B$97,Poängberäkning!$C$6:$C$97)</f>
        <v>21</v>
      </c>
      <c r="X10" s="77">
        <v>35</v>
      </c>
      <c r="Y10" s="67">
        <f>LOOKUP(X10,Poängberäkning!$B$6:$B$97,Poängberäkning!$C$6:$C$97)</f>
        <v>16</v>
      </c>
      <c r="Z10" s="77">
        <v>29</v>
      </c>
      <c r="AA10" s="67">
        <f>LOOKUP(Z10,Poängberäkning!$B$6:$B$97,Poängberäkning!$C$6:$C$97)</f>
        <v>22</v>
      </c>
      <c r="AB10" s="77">
        <v>29</v>
      </c>
      <c r="AC10" s="67">
        <f>LOOKUP(AB10,Poängberäkning!$B$6:$B$97,Poängberäkning!$C$6:$C$97)</f>
        <v>22</v>
      </c>
      <c r="AD10" s="77">
        <v>26</v>
      </c>
      <c r="AE10" s="67">
        <f>LOOKUP(AD10,Poängberäkning!$B$6:$B$97,Poängberäkning!$C$6:$C$97)</f>
        <v>25</v>
      </c>
      <c r="AF10" s="79">
        <v>24</v>
      </c>
      <c r="AG10" s="72">
        <f>LOOKUP(AF10,Poängberäkning!$B$6:$B$97,Poängberäkning!$C$6:$C$97)</f>
        <v>27</v>
      </c>
      <c r="AH10" s="79">
        <v>25</v>
      </c>
      <c r="AI10" s="72">
        <f>LOOKUP(AH10,Poängberäkning!$B$6:$B$97,Poängberäkning!$C$6:$C$97)</f>
        <v>26</v>
      </c>
      <c r="AJ10" s="79">
        <v>17</v>
      </c>
      <c r="AK10" s="72">
        <f>LOOKUP(AJ10,Poängberäkning!$B$6:$B$97,Poängberäkning!$C$6:$C$97)</f>
        <v>34</v>
      </c>
      <c r="AL10" s="79">
        <v>24</v>
      </c>
      <c r="AM10" s="72">
        <f>LOOKUP(AL10,Poängberäkning!$B$6:$B$97,Poängberäkning!$C$6:$C$97)</f>
        <v>27</v>
      </c>
      <c r="AN10" s="123">
        <f>LARGE(($I10,$K10,$M10,$O10,$Q10,$S10),1)</f>
        <v>46</v>
      </c>
      <c r="AO10" s="124">
        <f>LARGE(($I10,$K10,$M10,$O10,$Q10,$S10),2)</f>
        <v>34</v>
      </c>
      <c r="AP10" s="124">
        <f>LARGE(($U10,$W10,$Y10,$AA10,$AC10,$AE10),1)</f>
        <v>33</v>
      </c>
      <c r="AQ10" s="124">
        <f>LARGE(($U10,$W10,$Y10,$AA10,$AC10,$AE10),2)</f>
        <v>25</v>
      </c>
      <c r="AR10" s="124">
        <f>LARGE(($AG10,$AI10,$AK10,$AM10),1)</f>
        <v>34</v>
      </c>
      <c r="AS10" s="125">
        <f>LARGE(($AG10,$AI10,$AK10,$AM10),2)</f>
        <v>27</v>
      </c>
      <c r="AT10" s="126">
        <f>LARGE(($AX10,$AY10,$AZ10,$BA10,$BB10,$BC10,$BD10,$BE10,$BF10,$BG10),1)</f>
        <v>31</v>
      </c>
      <c r="AU10" s="126">
        <f>LARGE(($AX10,$AY10,$AZ10,$BA10,$BB10,$BC10,$BD10,$BE10,$BF10,$BG10),2)</f>
        <v>27</v>
      </c>
      <c r="AV10" s="74">
        <f>LARGE(($AX10,$AY10,$AZ10,$BA10,$BB10,$BC10,$BD10,$BE10,$BF10,$BG10),3)</f>
        <v>26</v>
      </c>
      <c r="AW10" s="74">
        <f>LARGE(($AX10,$AY10,$AZ10,$BA10,$BB10,$BC10,$BD10,$BE10,$BF10,$BG10),4)</f>
        <v>24</v>
      </c>
      <c r="AX10" s="52">
        <f>LARGE(($I10,$K10,$M10,$O10,$Q10,$S10),3)</f>
        <v>31</v>
      </c>
      <c r="AY10" s="52">
        <f>LARGE(($I10,$K10,$M10,$O10,$Q10,$S10),4)</f>
        <v>24</v>
      </c>
      <c r="AZ10" s="52">
        <f>LARGE(($I10,$K10,$M10,$O10,$Q10,$S10),5)</f>
        <v>24</v>
      </c>
      <c r="BA10" s="52">
        <f>LARGE(($I10,$K10,$M10,$O10,$Q10,$S10),6)</f>
        <v>24</v>
      </c>
      <c r="BB10" s="53">
        <f>LARGE(($U10,$W10,$Y10,$AA10,$AC10,$AE10),3)</f>
        <v>22</v>
      </c>
      <c r="BC10" s="53">
        <f>LARGE(($U10,$W10,$Y10,$AA10,$AC10,$AE10),4)</f>
        <v>22</v>
      </c>
      <c r="BD10" s="53">
        <f>LARGE(($U10,$W10,$Y10,$AA10,$AC10,$AE10),5)</f>
        <v>21</v>
      </c>
      <c r="BE10" s="53">
        <f>LARGE(($U10,$W10,$Y10,$AA10,$AC10,$AE10),6)</f>
        <v>16</v>
      </c>
      <c r="BF10" s="53">
        <f>LARGE(($AG10,$AI10,$AK10,$AM10),3)</f>
        <v>27</v>
      </c>
      <c r="BG10" s="53">
        <f>LARGE(($AG10,$AI10,$AK10,$AM10),4)</f>
        <v>26</v>
      </c>
    </row>
    <row r="11" spans="1:59" ht="15.75" customHeight="1" thickBot="1">
      <c r="A11" s="115">
        <f t="shared" si="3"/>
        <v>7</v>
      </c>
      <c r="B11" s="136">
        <f t="shared" si="4"/>
        <v>7</v>
      </c>
      <c r="C11" s="58" t="s">
        <v>96</v>
      </c>
      <c r="D11" s="59" t="s">
        <v>97</v>
      </c>
      <c r="E11" s="57">
        <f t="shared" si="0"/>
        <v>256</v>
      </c>
      <c r="F11" s="134">
        <f t="shared" si="1"/>
        <v>312</v>
      </c>
      <c r="G11" s="55">
        <f t="shared" si="2"/>
        <v>382</v>
      </c>
      <c r="H11" s="75">
        <v>10</v>
      </c>
      <c r="I11" s="62">
        <f>LOOKUP(H11,Poängberäkning!$B$6:$B$97,Poängberäkning!$C$6:$C$97)</f>
        <v>42</v>
      </c>
      <c r="J11" s="75">
        <v>16</v>
      </c>
      <c r="K11" s="62">
        <f>LOOKUP(J11,Poängberäkning!$B$6:$B$97,Poängberäkning!$C$6:$C$97)</f>
        <v>35</v>
      </c>
      <c r="L11" s="75">
        <v>22</v>
      </c>
      <c r="M11" s="62">
        <f>LOOKUP(L11,Poängberäkning!$B$6:$B$97,Poängberäkning!$C$6:$C$97)</f>
        <v>29</v>
      </c>
      <c r="N11" s="75">
        <v>19</v>
      </c>
      <c r="O11" s="62">
        <f>LOOKUP(N11,Poängberäkning!$B$6:$B$97,Poängberäkning!$C$6:$C$97)</f>
        <v>32</v>
      </c>
      <c r="P11" s="75">
        <v>17</v>
      </c>
      <c r="Q11" s="62">
        <f>LOOKUP(P11,Poängberäkning!$B$6:$B$97,Poängberäkning!$C$6:$C$97)</f>
        <v>34</v>
      </c>
      <c r="R11" s="75">
        <v>0</v>
      </c>
      <c r="S11" s="62">
        <f>LOOKUP(R11,Poängberäkning!$B$6:$B$97,Poängberäkning!$C$6:$C$97)</f>
        <v>0</v>
      </c>
      <c r="T11" s="77">
        <v>0</v>
      </c>
      <c r="U11" s="67">
        <f>LOOKUP(T11,Poängberäkning!$B$6:$B$97,Poängberäkning!$C$6:$C$97)</f>
        <v>0</v>
      </c>
      <c r="V11" s="77">
        <v>29</v>
      </c>
      <c r="W11" s="67">
        <f>LOOKUP(V11,Poängberäkning!$B$6:$B$97,Poängberäkning!$C$6:$C$97)</f>
        <v>22</v>
      </c>
      <c r="X11" s="77">
        <v>22</v>
      </c>
      <c r="Y11" s="67">
        <f>LOOKUP(X11,Poängberäkning!$B$6:$B$97,Poängberäkning!$C$6:$C$97)</f>
        <v>29</v>
      </c>
      <c r="Z11" s="77">
        <v>22</v>
      </c>
      <c r="AA11" s="67">
        <f>LOOKUP(Z11,Poängberäkning!$B$6:$B$97,Poängberäkning!$C$6:$C$97)</f>
        <v>29</v>
      </c>
      <c r="AB11" s="77">
        <v>24</v>
      </c>
      <c r="AC11" s="67">
        <f>LOOKUP(AB11,Poängberäkning!$B$6:$B$97,Poängberäkning!$C$6:$C$97)</f>
        <v>27</v>
      </c>
      <c r="AD11" s="77">
        <v>26</v>
      </c>
      <c r="AE11" s="67">
        <f>LOOKUP(AD11,Poängberäkning!$B$6:$B$97,Poängberäkning!$C$6:$C$97)</f>
        <v>25</v>
      </c>
      <c r="AF11" s="79">
        <v>21</v>
      </c>
      <c r="AG11" s="72">
        <f>LOOKUP(AF11,Poängberäkning!$B$6:$B$97,Poängberäkning!$C$6:$C$97)</f>
        <v>30</v>
      </c>
      <c r="AH11" s="79">
        <v>26</v>
      </c>
      <c r="AI11" s="72">
        <f>LOOKUP(AH11,Poängberäkning!$B$6:$B$97,Poängberäkning!$C$6:$C$97)</f>
        <v>25</v>
      </c>
      <c r="AJ11" s="79">
        <v>28</v>
      </c>
      <c r="AK11" s="72">
        <f>LOOKUP(AJ11,Poängberäkning!$B$6:$B$97,Poängberäkning!$C$6:$C$97)</f>
        <v>23</v>
      </c>
      <c r="AL11" s="79">
        <v>0</v>
      </c>
      <c r="AM11" s="72">
        <f>LOOKUP(AL11,Poängberäkning!$B$6:$B$97,Poängberäkning!$C$6:$C$97)</f>
        <v>0</v>
      </c>
      <c r="AN11" s="123">
        <f>LARGE(($I11,$K11,$M11,$O11,$Q11,$S11),1)</f>
        <v>42</v>
      </c>
      <c r="AO11" s="124">
        <f>LARGE(($I11,$K11,$M11,$O11,$Q11,$S11),2)</f>
        <v>35</v>
      </c>
      <c r="AP11" s="124">
        <f>LARGE(($U11,$W11,$Y11,$AA11,$AC11,$AE11),1)</f>
        <v>29</v>
      </c>
      <c r="AQ11" s="124">
        <f>LARGE(($U11,$W11,$Y11,$AA11,$AC11,$AE11),2)</f>
        <v>29</v>
      </c>
      <c r="AR11" s="124">
        <f>LARGE(($AG11,$AI11,$AK11,$AM11),1)</f>
        <v>30</v>
      </c>
      <c r="AS11" s="125">
        <f>LARGE(($AG11,$AI11,$AK11,$AM11),2)</f>
        <v>25</v>
      </c>
      <c r="AT11" s="126">
        <f>LARGE(($AX11,$AY11,$AZ11,$BA11,$BB11,$BC11,$BD11,$BE11,$BF11,$BG11),1)</f>
        <v>34</v>
      </c>
      <c r="AU11" s="126">
        <f>LARGE(($AX11,$AY11,$AZ11,$BA11,$BB11,$BC11,$BD11,$BE11,$BF11,$BG11),2)</f>
        <v>32</v>
      </c>
      <c r="AV11" s="74">
        <f>LARGE(($AX11,$AY11,$AZ11,$BA11,$BB11,$BC11,$BD11,$BE11,$BF11,$BG11),3)</f>
        <v>29</v>
      </c>
      <c r="AW11" s="74">
        <f>LARGE(($AX11,$AY11,$AZ11,$BA11,$BB11,$BC11,$BD11,$BE11,$BF11,$BG11),4)</f>
        <v>27</v>
      </c>
      <c r="AX11" s="52">
        <f>LARGE(($I11,$K11,$M11,$O11,$Q11,$S11),3)</f>
        <v>34</v>
      </c>
      <c r="AY11" s="52">
        <f>LARGE(($I11,$K11,$M11,$O11,$Q11,$S11),4)</f>
        <v>32</v>
      </c>
      <c r="AZ11" s="52">
        <f>LARGE(($I11,$K11,$M11,$O11,$Q11,$S11),5)</f>
        <v>29</v>
      </c>
      <c r="BA11" s="52">
        <f>LARGE(($I11,$K11,$M11,$O11,$Q11,$S11),6)</f>
        <v>0</v>
      </c>
      <c r="BB11" s="53">
        <f>LARGE(($U11,$W11,$Y11,$AA11,$AC11,$AE11),3)</f>
        <v>27</v>
      </c>
      <c r="BC11" s="53">
        <f>LARGE(($U11,$W11,$Y11,$AA11,$AC11,$AE11),4)</f>
        <v>25</v>
      </c>
      <c r="BD11" s="53">
        <f>LARGE(($U11,$W11,$Y11,$AA11,$AC11,$AE11),5)</f>
        <v>22</v>
      </c>
      <c r="BE11" s="53">
        <f>LARGE(($U11,$W11,$Y11,$AA11,$AC11,$AE11),6)</f>
        <v>0</v>
      </c>
      <c r="BF11" s="53">
        <f>LARGE(($AG11,$AI11,$AK11,$AM11),3)</f>
        <v>23</v>
      </c>
      <c r="BG11" s="53">
        <f>LARGE(($AG11,$AI11,$AK11,$AM11),4)</f>
        <v>0</v>
      </c>
    </row>
    <row r="12" spans="1:59" ht="15.75" customHeight="1" thickBot="1">
      <c r="A12" s="115">
        <f t="shared" si="3"/>
        <v>8</v>
      </c>
      <c r="B12" s="136">
        <f t="shared" si="4"/>
        <v>8</v>
      </c>
      <c r="C12" s="58" t="s">
        <v>102</v>
      </c>
      <c r="D12" s="59" t="s">
        <v>77</v>
      </c>
      <c r="E12" s="57">
        <f t="shared" si="0"/>
        <v>253</v>
      </c>
      <c r="F12" s="134">
        <f t="shared" si="1"/>
        <v>310</v>
      </c>
      <c r="G12" s="55">
        <f t="shared" si="2"/>
        <v>360</v>
      </c>
      <c r="H12" s="75">
        <v>16</v>
      </c>
      <c r="I12" s="62">
        <f>LOOKUP(H12,Poängberäkning!$B$6:$B$97,Poängberäkning!$C$6:$C$97)</f>
        <v>35</v>
      </c>
      <c r="J12" s="75">
        <v>11</v>
      </c>
      <c r="K12" s="62">
        <f>LOOKUP(J12,Poängberäkning!$B$6:$B$97,Poängberäkning!$C$6:$C$97)</f>
        <v>40</v>
      </c>
      <c r="L12" s="75">
        <v>20</v>
      </c>
      <c r="M12" s="62">
        <f>LOOKUP(L12,Poängberäkning!$B$6:$B$97,Poängberäkning!$C$6:$C$97)</f>
        <v>31</v>
      </c>
      <c r="N12" s="75">
        <v>0</v>
      </c>
      <c r="O12" s="62">
        <f>LOOKUP(N12,Poängberäkning!$B$6:$B$97,Poängberäkning!$C$6:$C$97)</f>
        <v>0</v>
      </c>
      <c r="P12" s="75">
        <v>21</v>
      </c>
      <c r="Q12" s="62">
        <f>LOOKUP(P12,Poängberäkning!$B$6:$B$97,Poängberäkning!$C$6:$C$97)</f>
        <v>30</v>
      </c>
      <c r="R12" s="75">
        <v>22</v>
      </c>
      <c r="S12" s="62">
        <f>LOOKUP(R12,Poängberäkning!$B$6:$B$97,Poängberäkning!$C$6:$C$97)</f>
        <v>29</v>
      </c>
      <c r="T12" s="77">
        <v>24</v>
      </c>
      <c r="U12" s="67">
        <f>LOOKUP(T12,Poängberäkning!$B$6:$B$97,Poängberäkning!$C$6:$C$97)</f>
        <v>27</v>
      </c>
      <c r="V12" s="77">
        <v>25</v>
      </c>
      <c r="W12" s="67">
        <f>LOOKUP(V12,Poängberäkning!$B$6:$B$97,Poängberäkning!$C$6:$C$97)</f>
        <v>26</v>
      </c>
      <c r="X12" s="77">
        <v>0</v>
      </c>
      <c r="Y12" s="67">
        <f>LOOKUP(X12,Poängberäkning!$B$6:$B$97,Poängberäkning!$C$6:$C$97)</f>
        <v>0</v>
      </c>
      <c r="Z12" s="77">
        <v>0</v>
      </c>
      <c r="AA12" s="67">
        <f>LOOKUP(Z12,Poängberäkning!$B$6:$B$97,Poängberäkning!$C$6:$C$97)</f>
        <v>0</v>
      </c>
      <c r="AB12" s="77">
        <v>0</v>
      </c>
      <c r="AC12" s="67">
        <f>LOOKUP(AB12,Poängberäkning!$B$6:$B$97,Poängberäkning!$C$6:$C$97)</f>
        <v>0</v>
      </c>
      <c r="AD12" s="77">
        <v>28</v>
      </c>
      <c r="AE12" s="67">
        <f>LOOKUP(AD12,Poängberäkning!$B$6:$B$97,Poängberäkning!$C$6:$C$97)</f>
        <v>23</v>
      </c>
      <c r="AF12" s="79">
        <v>18</v>
      </c>
      <c r="AG12" s="72">
        <f>LOOKUP(AF12,Poängberäkning!$B$6:$B$97,Poängberäkning!$C$6:$C$97)</f>
        <v>33</v>
      </c>
      <c r="AH12" s="79">
        <v>23</v>
      </c>
      <c r="AI12" s="72">
        <f>LOOKUP(AH12,Poängberäkning!$B$6:$B$97,Poängberäkning!$C$6:$C$97)</f>
        <v>28</v>
      </c>
      <c r="AJ12" s="79">
        <v>24</v>
      </c>
      <c r="AK12" s="72">
        <f>LOOKUP(AJ12,Poängberäkning!$B$6:$B$97,Poängberäkning!$C$6:$C$97)</f>
        <v>27</v>
      </c>
      <c r="AL12" s="79">
        <v>20</v>
      </c>
      <c r="AM12" s="72">
        <f>LOOKUP(AL12,Poängberäkning!$B$6:$B$97,Poängberäkning!$C$6:$C$97)</f>
        <v>31</v>
      </c>
      <c r="AN12" s="123">
        <f>LARGE(($I12,$K12,$M12,$O12,$Q12,$S12),1)</f>
        <v>40</v>
      </c>
      <c r="AO12" s="124">
        <f>LARGE(($I12,$K12,$M12,$O12,$Q12,$S12),2)</f>
        <v>35</v>
      </c>
      <c r="AP12" s="124">
        <f>LARGE(($U12,$W12,$Y12,$AA12,$AC12,$AE12),1)</f>
        <v>27</v>
      </c>
      <c r="AQ12" s="124">
        <f>LARGE(($U12,$W12,$Y12,$AA12,$AC12,$AE12),2)</f>
        <v>26</v>
      </c>
      <c r="AR12" s="124">
        <f>LARGE(($AG12,$AI12,$AK12,$AM12),1)</f>
        <v>33</v>
      </c>
      <c r="AS12" s="125">
        <f>LARGE(($AG12,$AI12,$AK12,$AM12),2)</f>
        <v>31</v>
      </c>
      <c r="AT12" s="126">
        <f>LARGE(($AX12,$AY12,$AZ12,$BA12,$BB12,$BC12,$BD12,$BE12,$BF12,$BG12),1)</f>
        <v>31</v>
      </c>
      <c r="AU12" s="126">
        <f>LARGE(($AX12,$AY12,$AZ12,$BA12,$BB12,$BC12,$BD12,$BE12,$BF12,$BG12),2)</f>
        <v>30</v>
      </c>
      <c r="AV12" s="74">
        <f>LARGE(($AX12,$AY12,$AZ12,$BA12,$BB12,$BC12,$BD12,$BE12,$BF12,$BG12),3)</f>
        <v>29</v>
      </c>
      <c r="AW12" s="74">
        <f>LARGE(($AX12,$AY12,$AZ12,$BA12,$BB12,$BC12,$BD12,$BE12,$BF12,$BG12),4)</f>
        <v>28</v>
      </c>
      <c r="AX12" s="52">
        <f>LARGE(($I12,$K12,$M12,$O12,$Q12,$S12),3)</f>
        <v>31</v>
      </c>
      <c r="AY12" s="52">
        <f>LARGE(($I12,$K12,$M12,$O12,$Q12,$S12),4)</f>
        <v>30</v>
      </c>
      <c r="AZ12" s="52">
        <f>LARGE(($I12,$K12,$M12,$O12,$Q12,$S12),5)</f>
        <v>29</v>
      </c>
      <c r="BA12" s="52">
        <f>LARGE(($I12,$K12,$M12,$O12,$Q12,$S12),6)</f>
        <v>0</v>
      </c>
      <c r="BB12" s="53">
        <f>LARGE(($U12,$W12,$Y12,$AA12,$AC12,$AE12),3)</f>
        <v>23</v>
      </c>
      <c r="BC12" s="53">
        <f>LARGE(($U12,$W12,$Y12,$AA12,$AC12,$AE12),4)</f>
        <v>0</v>
      </c>
      <c r="BD12" s="53">
        <f>LARGE(($U12,$W12,$Y12,$AA12,$AC12,$AE12),5)</f>
        <v>0</v>
      </c>
      <c r="BE12" s="53">
        <f>LARGE(($U12,$W12,$Y12,$AA12,$AC12,$AE12),6)</f>
        <v>0</v>
      </c>
      <c r="BF12" s="53">
        <f>LARGE(($AG12,$AI12,$AK12,$AM12),3)</f>
        <v>28</v>
      </c>
      <c r="BG12" s="53">
        <f>LARGE(($AG12,$AI12,$AK12,$AM12),4)</f>
        <v>27</v>
      </c>
    </row>
    <row r="13" spans="1:59" ht="15.75" customHeight="1" thickBot="1">
      <c r="A13" s="115">
        <f t="shared" si="3"/>
        <v>9</v>
      </c>
      <c r="B13" s="136">
        <f t="shared" si="4"/>
        <v>9</v>
      </c>
      <c r="C13" s="58" t="s">
        <v>99</v>
      </c>
      <c r="D13" s="59" t="s">
        <v>100</v>
      </c>
      <c r="E13" s="57">
        <f t="shared" si="0"/>
        <v>252</v>
      </c>
      <c r="F13" s="134">
        <f t="shared" si="1"/>
        <v>304</v>
      </c>
      <c r="G13" s="55">
        <f t="shared" si="2"/>
        <v>422</v>
      </c>
      <c r="H13" s="75">
        <v>12</v>
      </c>
      <c r="I13" s="62">
        <f>LOOKUP(H13,Poängberäkning!$B$6:$B$97,Poängberäkning!$C$6:$C$97)</f>
        <v>39</v>
      </c>
      <c r="J13" s="75">
        <v>25</v>
      </c>
      <c r="K13" s="62">
        <f>LOOKUP(J13,Poängberäkning!$B$6:$B$97,Poängberäkning!$C$6:$C$97)</f>
        <v>26</v>
      </c>
      <c r="L13" s="75">
        <v>26</v>
      </c>
      <c r="M13" s="62">
        <f>LOOKUP(L13,Poängberäkning!$B$6:$B$97,Poängberäkning!$C$6:$C$97)</f>
        <v>25</v>
      </c>
      <c r="N13" s="75">
        <v>15</v>
      </c>
      <c r="O13" s="62">
        <f>LOOKUP(N13,Poängberäkning!$B$6:$B$97,Poängberäkning!$C$6:$C$97)</f>
        <v>36</v>
      </c>
      <c r="P13" s="75">
        <v>20</v>
      </c>
      <c r="Q13" s="62">
        <f>LOOKUP(P13,Poängberäkning!$B$6:$B$97,Poängberäkning!$C$6:$C$97)</f>
        <v>31</v>
      </c>
      <c r="R13" s="75">
        <v>16</v>
      </c>
      <c r="S13" s="62">
        <f>LOOKUP(R13,Poängberäkning!$B$6:$B$97,Poängberäkning!$C$6:$C$97)</f>
        <v>35</v>
      </c>
      <c r="T13" s="77">
        <v>28</v>
      </c>
      <c r="U13" s="67">
        <f>LOOKUP(T13,Poängberäkning!$B$6:$B$97,Poängberäkning!$C$6:$C$97)</f>
        <v>23</v>
      </c>
      <c r="V13" s="77">
        <v>36</v>
      </c>
      <c r="W13" s="67">
        <f>LOOKUP(V13,Poängberäkning!$B$6:$B$97,Poängberäkning!$C$6:$C$97)</f>
        <v>15</v>
      </c>
      <c r="X13" s="77">
        <v>23</v>
      </c>
      <c r="Y13" s="67">
        <f>LOOKUP(X13,Poängberäkning!$B$6:$B$97,Poängberäkning!$C$6:$C$97)</f>
        <v>28</v>
      </c>
      <c r="Z13" s="77">
        <v>24</v>
      </c>
      <c r="AA13" s="67">
        <f>LOOKUP(Z13,Poängberäkning!$B$6:$B$97,Poängberäkning!$C$6:$C$97)</f>
        <v>27</v>
      </c>
      <c r="AB13" s="77">
        <v>25</v>
      </c>
      <c r="AC13" s="67">
        <f>LOOKUP(AB13,Poängberäkning!$B$6:$B$97,Poängberäkning!$C$6:$C$97)</f>
        <v>26</v>
      </c>
      <c r="AD13" s="77">
        <v>34</v>
      </c>
      <c r="AE13" s="67">
        <f>LOOKUP(AD13,Poängberäkning!$B$6:$B$97,Poängberäkning!$C$6:$C$97)</f>
        <v>17</v>
      </c>
      <c r="AF13" s="79">
        <v>30</v>
      </c>
      <c r="AG13" s="72">
        <f>LOOKUP(AF13,Poängberäkning!$B$6:$B$97,Poängberäkning!$C$6:$C$97)</f>
        <v>21</v>
      </c>
      <c r="AH13" s="79">
        <v>20</v>
      </c>
      <c r="AI13" s="72">
        <f>LOOKUP(AH13,Poängberäkning!$B$6:$B$97,Poängberäkning!$C$6:$C$97)</f>
        <v>31</v>
      </c>
      <c r="AJ13" s="79">
        <v>26</v>
      </c>
      <c r="AK13" s="72">
        <f>LOOKUP(AJ13,Poängberäkning!$B$6:$B$97,Poängberäkning!$C$6:$C$97)</f>
        <v>25</v>
      </c>
      <c r="AL13" s="79">
        <v>34</v>
      </c>
      <c r="AM13" s="72">
        <f>LOOKUP(AL13,Poängberäkning!$B$6:$B$97,Poängberäkning!$C$6:$C$97)</f>
        <v>17</v>
      </c>
      <c r="AN13" s="123">
        <f>LARGE(($I13,$K13,$M13,$O13,$Q13,$S13),1)</f>
        <v>39</v>
      </c>
      <c r="AO13" s="124">
        <f>LARGE(($I13,$K13,$M13,$O13,$Q13,$S13),2)</f>
        <v>36</v>
      </c>
      <c r="AP13" s="124">
        <f>LARGE(($U13,$W13,$Y13,$AA13,$AC13,$AE13),1)</f>
        <v>28</v>
      </c>
      <c r="AQ13" s="124">
        <f>LARGE(($U13,$W13,$Y13,$AA13,$AC13,$AE13),2)</f>
        <v>27</v>
      </c>
      <c r="AR13" s="124">
        <f>LARGE(($AG13,$AI13,$AK13,$AM13),1)</f>
        <v>31</v>
      </c>
      <c r="AS13" s="125">
        <f>LARGE(($AG13,$AI13,$AK13,$AM13),2)</f>
        <v>25</v>
      </c>
      <c r="AT13" s="126">
        <f>LARGE(($AX13,$AY13,$AZ13,$BA13,$BB13,$BC13,$BD13,$BE13,$BF13,$BG13),1)</f>
        <v>35</v>
      </c>
      <c r="AU13" s="126">
        <f>LARGE(($AX13,$AY13,$AZ13,$BA13,$BB13,$BC13,$BD13,$BE13,$BF13,$BG13),2)</f>
        <v>31</v>
      </c>
      <c r="AV13" s="74">
        <f>LARGE(($AX13,$AY13,$AZ13,$BA13,$BB13,$BC13,$BD13,$BE13,$BF13,$BG13),3)</f>
        <v>26</v>
      </c>
      <c r="AW13" s="74">
        <f>LARGE(($AX13,$AY13,$AZ13,$BA13,$BB13,$BC13,$BD13,$BE13,$BF13,$BG13),4)</f>
        <v>26</v>
      </c>
      <c r="AX13" s="52">
        <f>LARGE(($I13,$K13,$M13,$O13,$Q13,$S13),3)</f>
        <v>35</v>
      </c>
      <c r="AY13" s="52">
        <f>LARGE(($I13,$K13,$M13,$O13,$Q13,$S13),4)</f>
        <v>31</v>
      </c>
      <c r="AZ13" s="52">
        <f>LARGE(($I13,$K13,$M13,$O13,$Q13,$S13),5)</f>
        <v>26</v>
      </c>
      <c r="BA13" s="52">
        <f>LARGE(($I13,$K13,$M13,$O13,$Q13,$S13),6)</f>
        <v>25</v>
      </c>
      <c r="BB13" s="53">
        <f>LARGE(($U13,$W13,$Y13,$AA13,$AC13,$AE13),3)</f>
        <v>26</v>
      </c>
      <c r="BC13" s="53">
        <f>LARGE(($U13,$W13,$Y13,$AA13,$AC13,$AE13),4)</f>
        <v>23</v>
      </c>
      <c r="BD13" s="53">
        <f>LARGE(($U13,$W13,$Y13,$AA13,$AC13,$AE13),5)</f>
        <v>17</v>
      </c>
      <c r="BE13" s="53">
        <f>LARGE(($U13,$W13,$Y13,$AA13,$AC13,$AE13),6)</f>
        <v>15</v>
      </c>
      <c r="BF13" s="53">
        <f>LARGE(($AG13,$AI13,$AK13,$AM13),3)</f>
        <v>21</v>
      </c>
      <c r="BG13" s="53">
        <f>LARGE(($AG13,$AI13,$AK13,$AM13),4)</f>
        <v>17</v>
      </c>
    </row>
    <row r="14" spans="1:59" ht="15.75" customHeight="1" thickBot="1">
      <c r="A14" s="115">
        <f t="shared" si="3"/>
        <v>10</v>
      </c>
      <c r="B14" s="136">
        <f t="shared" si="4"/>
        <v>10</v>
      </c>
      <c r="C14" s="58" t="s">
        <v>104</v>
      </c>
      <c r="D14" s="59" t="s">
        <v>60</v>
      </c>
      <c r="E14" s="57">
        <f t="shared" si="0"/>
        <v>239</v>
      </c>
      <c r="F14" s="134">
        <f t="shared" si="1"/>
        <v>287</v>
      </c>
      <c r="G14" s="55">
        <f t="shared" si="2"/>
        <v>325</v>
      </c>
      <c r="H14" s="75">
        <v>18</v>
      </c>
      <c r="I14" s="62">
        <f>LOOKUP(H14,Poängberäkning!$B$6:$B$97,Poängberäkning!$C$6:$C$97)</f>
        <v>33</v>
      </c>
      <c r="J14" s="75">
        <v>0</v>
      </c>
      <c r="K14" s="62">
        <f>LOOKUP(J14,Poängberäkning!$B$6:$B$97,Poängberäkning!$C$6:$C$97)</f>
        <v>0</v>
      </c>
      <c r="L14" s="75">
        <v>34</v>
      </c>
      <c r="M14" s="62">
        <f>LOOKUP(L14,Poängberäkning!$B$6:$B$97,Poängberäkning!$C$6:$C$97)</f>
        <v>17</v>
      </c>
      <c r="N14" s="75">
        <v>24</v>
      </c>
      <c r="O14" s="62">
        <f>LOOKUP(N14,Poängberäkning!$B$6:$B$97,Poängberäkning!$C$6:$C$97)</f>
        <v>27</v>
      </c>
      <c r="P14" s="75">
        <v>0</v>
      </c>
      <c r="Q14" s="62">
        <f>LOOKUP(P14,Poängberäkning!$B$6:$B$97,Poängberäkning!$C$6:$C$97)</f>
        <v>0</v>
      </c>
      <c r="R14" s="75">
        <v>26</v>
      </c>
      <c r="S14" s="62">
        <f>LOOKUP(R14,Poängberäkning!$B$6:$B$97,Poängberäkning!$C$6:$C$97)</f>
        <v>25</v>
      </c>
      <c r="T14" s="77">
        <v>22</v>
      </c>
      <c r="U14" s="67">
        <f>LOOKUP(T14,Poängberäkning!$B$6:$B$97,Poängberäkning!$C$6:$C$97)</f>
        <v>29</v>
      </c>
      <c r="V14" s="77">
        <v>20</v>
      </c>
      <c r="W14" s="67">
        <f>LOOKUP(V14,Poängberäkning!$B$6:$B$97,Poängberäkning!$C$6:$C$97)</f>
        <v>31</v>
      </c>
      <c r="X14" s="77">
        <v>26</v>
      </c>
      <c r="Y14" s="67">
        <f>LOOKUP(X14,Poängberäkning!$B$6:$B$97,Poängberäkning!$C$6:$C$97)</f>
        <v>25</v>
      </c>
      <c r="Z14" s="77">
        <v>28</v>
      </c>
      <c r="AA14" s="67">
        <f>LOOKUP(Z14,Poängberäkning!$B$6:$B$97,Poängberäkning!$C$6:$C$97)</f>
        <v>23</v>
      </c>
      <c r="AB14" s="77">
        <v>0</v>
      </c>
      <c r="AC14" s="67">
        <f>LOOKUP(AB14,Poängberäkning!$B$6:$B$97,Poängberäkning!$C$6:$C$97)</f>
        <v>0</v>
      </c>
      <c r="AD14" s="77">
        <v>30</v>
      </c>
      <c r="AE14" s="67">
        <f>LOOKUP(AD14,Poängberäkning!$B$6:$B$97,Poängberäkning!$C$6:$C$97)</f>
        <v>21</v>
      </c>
      <c r="AF14" s="79">
        <v>25</v>
      </c>
      <c r="AG14" s="72">
        <f>LOOKUP(AF14,Poängberäkning!$B$6:$B$97,Poängberäkning!$C$6:$C$97)</f>
        <v>26</v>
      </c>
      <c r="AH14" s="79">
        <v>0</v>
      </c>
      <c r="AI14" s="72">
        <f>LOOKUP(AH14,Poängberäkning!$B$6:$B$97,Poängberäkning!$C$6:$C$97)</f>
        <v>0</v>
      </c>
      <c r="AJ14" s="79">
        <v>15</v>
      </c>
      <c r="AK14" s="72">
        <f>LOOKUP(AJ14,Poängberäkning!$B$6:$B$97,Poängberäkning!$C$6:$C$97)</f>
        <v>36</v>
      </c>
      <c r="AL14" s="79">
        <v>19</v>
      </c>
      <c r="AM14" s="72">
        <f>LOOKUP(AL14,Poängberäkning!$B$6:$B$97,Poängberäkning!$C$6:$C$97)</f>
        <v>32</v>
      </c>
      <c r="AN14" s="123">
        <f>LARGE(($I14,$K14,$M14,$O14,$Q14,$S14),1)</f>
        <v>33</v>
      </c>
      <c r="AO14" s="124">
        <f>LARGE(($I14,$K14,$M14,$O14,$Q14,$S14),2)</f>
        <v>27</v>
      </c>
      <c r="AP14" s="124">
        <f>LARGE(($U14,$W14,$Y14,$AA14,$AC14,$AE14),1)</f>
        <v>31</v>
      </c>
      <c r="AQ14" s="124">
        <f>LARGE(($U14,$W14,$Y14,$AA14,$AC14,$AE14),2)</f>
        <v>29</v>
      </c>
      <c r="AR14" s="124">
        <f>LARGE(($AG14,$AI14,$AK14,$AM14),1)</f>
        <v>36</v>
      </c>
      <c r="AS14" s="125">
        <f>LARGE(($AG14,$AI14,$AK14,$AM14),2)</f>
        <v>32</v>
      </c>
      <c r="AT14" s="126">
        <f>LARGE(($AX14,$AY14,$AZ14,$BA14,$BB14,$BC14,$BD14,$BE14,$BF14,$BG14),1)</f>
        <v>26</v>
      </c>
      <c r="AU14" s="126">
        <f>LARGE(($AX14,$AY14,$AZ14,$BA14,$BB14,$BC14,$BD14,$BE14,$BF14,$BG14),2)</f>
        <v>25</v>
      </c>
      <c r="AV14" s="74">
        <f>LARGE(($AX14,$AY14,$AZ14,$BA14,$BB14,$BC14,$BD14,$BE14,$BF14,$BG14),3)</f>
        <v>25</v>
      </c>
      <c r="AW14" s="74">
        <f>LARGE(($AX14,$AY14,$AZ14,$BA14,$BB14,$BC14,$BD14,$BE14,$BF14,$BG14),4)</f>
        <v>23</v>
      </c>
      <c r="AX14" s="52">
        <f>LARGE(($I14,$K14,$M14,$O14,$Q14,$S14),3)</f>
        <v>25</v>
      </c>
      <c r="AY14" s="52">
        <f>LARGE(($I14,$K14,$M14,$O14,$Q14,$S14),4)</f>
        <v>17</v>
      </c>
      <c r="AZ14" s="52">
        <f>LARGE(($I14,$K14,$M14,$O14,$Q14,$S14),5)</f>
        <v>0</v>
      </c>
      <c r="BA14" s="52">
        <f>LARGE(($I14,$K14,$M14,$O14,$Q14,$S14),6)</f>
        <v>0</v>
      </c>
      <c r="BB14" s="53">
        <f>LARGE(($U14,$W14,$Y14,$AA14,$AC14,$AE14),3)</f>
        <v>25</v>
      </c>
      <c r="BC14" s="53">
        <f>LARGE(($U14,$W14,$Y14,$AA14,$AC14,$AE14),4)</f>
        <v>23</v>
      </c>
      <c r="BD14" s="53">
        <f>LARGE(($U14,$W14,$Y14,$AA14,$AC14,$AE14),5)</f>
        <v>21</v>
      </c>
      <c r="BE14" s="53">
        <f>LARGE(($U14,$W14,$Y14,$AA14,$AC14,$AE14),6)</f>
        <v>0</v>
      </c>
      <c r="BF14" s="53">
        <f>LARGE(($AG14,$AI14,$AK14,$AM14),3)</f>
        <v>26</v>
      </c>
      <c r="BG14" s="53">
        <f>LARGE(($AG14,$AI14,$AK14,$AM14),4)</f>
        <v>0</v>
      </c>
    </row>
    <row r="15" spans="1:59" ht="15.75" customHeight="1" thickBot="1">
      <c r="A15" s="115">
        <f t="shared" si="3"/>
        <v>11</v>
      </c>
      <c r="B15" s="136">
        <f t="shared" si="4"/>
        <v>11</v>
      </c>
      <c r="C15" s="58" t="s">
        <v>108</v>
      </c>
      <c r="D15" s="59" t="s">
        <v>55</v>
      </c>
      <c r="E15" s="57">
        <f t="shared" si="0"/>
        <v>229</v>
      </c>
      <c r="F15" s="134">
        <f t="shared" si="1"/>
        <v>273</v>
      </c>
      <c r="G15" s="55">
        <f t="shared" si="2"/>
        <v>273</v>
      </c>
      <c r="H15" s="75">
        <v>24</v>
      </c>
      <c r="I15" s="62">
        <f>LOOKUP(H15,Poängberäkning!$B$6:$B$97,Poängberäkning!$C$6:$C$97)</f>
        <v>27</v>
      </c>
      <c r="J15" s="75">
        <v>21</v>
      </c>
      <c r="K15" s="62">
        <f>LOOKUP(J15,Poängberäkning!$B$6:$B$97,Poängberäkning!$C$6:$C$97)</f>
        <v>30</v>
      </c>
      <c r="L15" s="75">
        <v>0</v>
      </c>
      <c r="M15" s="62">
        <f>LOOKUP(L15,Poängberäkning!$B$6:$B$97,Poängberäkning!$C$6:$C$97)</f>
        <v>0</v>
      </c>
      <c r="N15" s="75">
        <v>0</v>
      </c>
      <c r="O15" s="62">
        <f>LOOKUP(N15,Poängberäkning!$B$6:$B$97,Poängberäkning!$C$6:$C$97)</f>
        <v>0</v>
      </c>
      <c r="P15" s="75">
        <v>13</v>
      </c>
      <c r="Q15" s="62">
        <f>LOOKUP(P15,Poängberäkning!$B$6:$B$97,Poängberäkning!$C$6:$C$97)</f>
        <v>38</v>
      </c>
      <c r="R15" s="75">
        <v>0</v>
      </c>
      <c r="S15" s="62">
        <f>LOOKUP(R15,Poängberäkning!$B$6:$B$97,Poängberäkning!$C$6:$C$97)</f>
        <v>0</v>
      </c>
      <c r="T15" s="77">
        <v>0</v>
      </c>
      <c r="U15" s="67">
        <f>LOOKUP(T15,Poängberäkning!$B$6:$B$97,Poängberäkning!$C$6:$C$97)</f>
        <v>0</v>
      </c>
      <c r="V15" s="77">
        <v>0</v>
      </c>
      <c r="W15" s="67">
        <f>LOOKUP(V15,Poängberäkning!$B$6:$B$97,Poängberäkning!$C$6:$C$97)</f>
        <v>0</v>
      </c>
      <c r="X15" s="77">
        <v>0</v>
      </c>
      <c r="Y15" s="67">
        <f>LOOKUP(X15,Poängberäkning!$B$6:$B$97,Poängberäkning!$C$6:$C$97)</f>
        <v>0</v>
      </c>
      <c r="Z15" s="77">
        <v>33</v>
      </c>
      <c r="AA15" s="67">
        <f>LOOKUP(Z15,Poängberäkning!$B$6:$B$97,Poängberäkning!$C$6:$C$97)</f>
        <v>18</v>
      </c>
      <c r="AB15" s="77">
        <v>31</v>
      </c>
      <c r="AC15" s="67">
        <f>LOOKUP(AB15,Poängberäkning!$B$6:$B$97,Poängberäkning!$C$6:$C$97)</f>
        <v>20</v>
      </c>
      <c r="AD15" s="77">
        <v>33</v>
      </c>
      <c r="AE15" s="67">
        <f>LOOKUP(AD15,Poängberäkning!$B$6:$B$97,Poängberäkning!$C$6:$C$97)</f>
        <v>18</v>
      </c>
      <c r="AF15" s="79">
        <v>18</v>
      </c>
      <c r="AG15" s="72">
        <f>LOOKUP(AF15,Poängberäkning!$B$6:$B$97,Poängberäkning!$C$6:$C$97)</f>
        <v>33</v>
      </c>
      <c r="AH15" s="79">
        <v>17</v>
      </c>
      <c r="AI15" s="72">
        <f>LOOKUP(AH15,Poängberäkning!$B$6:$B$97,Poängberäkning!$C$6:$C$97)</f>
        <v>34</v>
      </c>
      <c r="AJ15" s="79">
        <v>25</v>
      </c>
      <c r="AK15" s="72">
        <f>LOOKUP(AJ15,Poängberäkning!$B$6:$B$97,Poängberäkning!$C$6:$C$97)</f>
        <v>26</v>
      </c>
      <c r="AL15" s="79">
        <v>22</v>
      </c>
      <c r="AM15" s="72">
        <f>LOOKUP(AL15,Poängberäkning!$B$6:$B$97,Poängberäkning!$C$6:$C$97)</f>
        <v>29</v>
      </c>
      <c r="AN15" s="123">
        <f>LARGE(($I15,$K15,$M15,$O15,$Q15,$S15),1)</f>
        <v>38</v>
      </c>
      <c r="AO15" s="124">
        <f>LARGE(($I15,$K15,$M15,$O15,$Q15,$S15),2)</f>
        <v>30</v>
      </c>
      <c r="AP15" s="124">
        <f>LARGE(($U15,$W15,$Y15,$AA15,$AC15,$AE15),1)</f>
        <v>20</v>
      </c>
      <c r="AQ15" s="124">
        <f>LARGE(($U15,$W15,$Y15,$AA15,$AC15,$AE15),2)</f>
        <v>18</v>
      </c>
      <c r="AR15" s="124">
        <f>LARGE(($AG15,$AI15,$AK15,$AM15),1)</f>
        <v>34</v>
      </c>
      <c r="AS15" s="125">
        <f>LARGE(($AG15,$AI15,$AK15,$AM15),2)</f>
        <v>33</v>
      </c>
      <c r="AT15" s="126">
        <f>LARGE(($AX15,$AY15,$AZ15,$BA15,$BB15,$BC15,$BD15,$BE15,$BF15,$BG15),1)</f>
        <v>29</v>
      </c>
      <c r="AU15" s="126">
        <f>LARGE(($AX15,$AY15,$AZ15,$BA15,$BB15,$BC15,$BD15,$BE15,$BF15,$BG15),2)</f>
        <v>27</v>
      </c>
      <c r="AV15" s="74">
        <f>LARGE(($AX15,$AY15,$AZ15,$BA15,$BB15,$BC15,$BD15,$BE15,$BF15,$BG15),3)</f>
        <v>26</v>
      </c>
      <c r="AW15" s="74">
        <f>LARGE(($AX15,$AY15,$AZ15,$BA15,$BB15,$BC15,$BD15,$BE15,$BF15,$BG15),4)</f>
        <v>18</v>
      </c>
      <c r="AX15" s="52">
        <f>LARGE(($I15,$K15,$M15,$O15,$Q15,$S15),3)</f>
        <v>27</v>
      </c>
      <c r="AY15" s="52">
        <f>LARGE(($I15,$K15,$M15,$O15,$Q15,$S15),4)</f>
        <v>0</v>
      </c>
      <c r="AZ15" s="52">
        <f>LARGE(($I15,$K15,$M15,$O15,$Q15,$S15),5)</f>
        <v>0</v>
      </c>
      <c r="BA15" s="52">
        <f>LARGE(($I15,$K15,$M15,$O15,$Q15,$S15),6)</f>
        <v>0</v>
      </c>
      <c r="BB15" s="53">
        <f>LARGE(($U15,$W15,$Y15,$AA15,$AC15,$AE15),3)</f>
        <v>18</v>
      </c>
      <c r="BC15" s="53">
        <f>LARGE(($U15,$W15,$Y15,$AA15,$AC15,$AE15),4)</f>
        <v>0</v>
      </c>
      <c r="BD15" s="53">
        <f>LARGE(($U15,$W15,$Y15,$AA15,$AC15,$AE15),5)</f>
        <v>0</v>
      </c>
      <c r="BE15" s="53">
        <f>LARGE(($U15,$W15,$Y15,$AA15,$AC15,$AE15),6)</f>
        <v>0</v>
      </c>
      <c r="BF15" s="53">
        <f>LARGE(($AG15,$AI15,$AK15,$AM15),3)</f>
        <v>29</v>
      </c>
      <c r="BG15" s="53">
        <f>LARGE(($AG15,$AI15,$AK15,$AM15),4)</f>
        <v>26</v>
      </c>
    </row>
    <row r="16" spans="1:59" ht="15.75" customHeight="1" thickBot="1">
      <c r="A16" s="115">
        <f t="shared" si="3"/>
        <v>12</v>
      </c>
      <c r="B16" s="136">
        <f t="shared" si="4"/>
        <v>12</v>
      </c>
      <c r="C16" s="58" t="s">
        <v>107</v>
      </c>
      <c r="D16" s="59" t="s">
        <v>50</v>
      </c>
      <c r="E16" s="57">
        <f aca="true" t="shared" si="5" ref="E16:E49">SUM(AN16:AU16)</f>
        <v>222</v>
      </c>
      <c r="F16" s="134">
        <f aca="true" t="shared" si="6" ref="F16:F49">SUM(AN16:AW16)</f>
        <v>252</v>
      </c>
      <c r="G16" s="55">
        <f aca="true" t="shared" si="7" ref="G16:G49">+I16+K16+M16+O16+Q16+S16+U16+W16+Y16+AA16+AC16+AE16+AG16+AI16+AK16+AM16</f>
        <v>264</v>
      </c>
      <c r="H16" s="75">
        <v>23</v>
      </c>
      <c r="I16" s="62">
        <f>LOOKUP(H16,Poängberäkning!$B$6:$B$97,Poängberäkning!$C$6:$C$97)</f>
        <v>28</v>
      </c>
      <c r="J16" s="75">
        <v>27</v>
      </c>
      <c r="K16" s="62">
        <f>LOOKUP(J16,Poängberäkning!$B$6:$B$97,Poängberäkning!$C$6:$C$97)</f>
        <v>24</v>
      </c>
      <c r="L16" s="75">
        <v>24</v>
      </c>
      <c r="M16" s="62">
        <f>LOOKUP(L16,Poängberäkning!$B$6:$B$97,Poängberäkning!$C$6:$C$97)</f>
        <v>27</v>
      </c>
      <c r="N16" s="75">
        <v>0</v>
      </c>
      <c r="O16" s="62">
        <f>LOOKUP(N16,Poängberäkning!$B$6:$B$97,Poängberäkning!$C$6:$C$97)</f>
        <v>0</v>
      </c>
      <c r="P16" s="75">
        <v>0</v>
      </c>
      <c r="Q16" s="62">
        <f>LOOKUP(P16,Poängberäkning!$B$6:$B$97,Poängberäkning!$C$6:$C$97)</f>
        <v>0</v>
      </c>
      <c r="R16" s="75">
        <v>0</v>
      </c>
      <c r="S16" s="62">
        <f>LOOKUP(R16,Poängberäkning!$B$6:$B$97,Poängberäkning!$C$6:$C$97)</f>
        <v>0</v>
      </c>
      <c r="T16" s="77">
        <v>25</v>
      </c>
      <c r="U16" s="67">
        <f>LOOKUP(T16,Poängberäkning!$B$6:$B$97,Poängberäkning!$C$6:$C$97)</f>
        <v>26</v>
      </c>
      <c r="V16" s="77">
        <v>27</v>
      </c>
      <c r="W16" s="67">
        <f>LOOKUP(V16,Poängberäkning!$B$6:$B$97,Poängberäkning!$C$6:$C$97)</f>
        <v>24</v>
      </c>
      <c r="X16" s="77">
        <v>34</v>
      </c>
      <c r="Y16" s="67">
        <f>LOOKUP(X16,Poängberäkning!$B$6:$B$97,Poängberäkning!$C$6:$C$97)</f>
        <v>17</v>
      </c>
      <c r="Z16" s="77">
        <v>0</v>
      </c>
      <c r="AA16" s="67">
        <f>LOOKUP(Z16,Poängberäkning!$B$6:$B$97,Poängberäkning!$C$6:$C$97)</f>
        <v>0</v>
      </c>
      <c r="AB16" s="77">
        <v>0</v>
      </c>
      <c r="AC16" s="67">
        <f>LOOKUP(AB16,Poängberäkning!$B$6:$B$97,Poängberäkning!$C$6:$C$97)</f>
        <v>0</v>
      </c>
      <c r="AD16" s="77">
        <v>25</v>
      </c>
      <c r="AE16" s="67">
        <f>LOOKUP(AD16,Poängberäkning!$B$6:$B$97,Poängberäkning!$C$6:$C$97)</f>
        <v>26</v>
      </c>
      <c r="AF16" s="79">
        <v>39</v>
      </c>
      <c r="AG16" s="72">
        <f>LOOKUP(AF16,Poängberäkning!$B$6:$B$97,Poängberäkning!$C$6:$C$97)</f>
        <v>12</v>
      </c>
      <c r="AH16" s="79">
        <v>38</v>
      </c>
      <c r="AI16" s="72">
        <f>LOOKUP(AH16,Poängberäkning!$B$6:$B$97,Poängberäkning!$C$6:$C$97)</f>
        <v>13</v>
      </c>
      <c r="AJ16" s="79">
        <v>19</v>
      </c>
      <c r="AK16" s="72">
        <f>LOOKUP(AJ16,Poängberäkning!$B$6:$B$97,Poängberäkning!$C$6:$C$97)</f>
        <v>32</v>
      </c>
      <c r="AL16" s="79">
        <v>16</v>
      </c>
      <c r="AM16" s="72">
        <f>LOOKUP(AL16,Poängberäkning!$B$6:$B$97,Poängberäkning!$C$6:$C$97)</f>
        <v>35</v>
      </c>
      <c r="AN16" s="123">
        <f>LARGE(($I16,$K16,$M16,$O16,$Q16,$S16),1)</f>
        <v>28</v>
      </c>
      <c r="AO16" s="124">
        <f>LARGE(($I16,$K16,$M16,$O16,$Q16,$S16),2)</f>
        <v>27</v>
      </c>
      <c r="AP16" s="124">
        <f>LARGE(($U16,$W16,$Y16,$AA16,$AC16,$AE16),1)</f>
        <v>26</v>
      </c>
      <c r="AQ16" s="124">
        <f>LARGE(($U16,$W16,$Y16,$AA16,$AC16,$AE16),2)</f>
        <v>26</v>
      </c>
      <c r="AR16" s="124">
        <f>LARGE(($AG16,$AI16,$AK16,$AM16),1)</f>
        <v>35</v>
      </c>
      <c r="AS16" s="125">
        <f>LARGE(($AG16,$AI16,$AK16,$AM16),2)</f>
        <v>32</v>
      </c>
      <c r="AT16" s="126">
        <f>LARGE(($AX16,$AY16,$AZ16,$BA16,$BB16,$BC16,$BD16,$BE16,$BF16,$BG16),1)</f>
        <v>24</v>
      </c>
      <c r="AU16" s="126">
        <f>LARGE(($AX16,$AY16,$AZ16,$BA16,$BB16,$BC16,$BD16,$BE16,$BF16,$BG16),2)</f>
        <v>24</v>
      </c>
      <c r="AV16" s="74">
        <f>LARGE(($AX16,$AY16,$AZ16,$BA16,$BB16,$BC16,$BD16,$BE16,$BF16,$BG16),3)</f>
        <v>17</v>
      </c>
      <c r="AW16" s="74">
        <f>LARGE(($AX16,$AY16,$AZ16,$BA16,$BB16,$BC16,$BD16,$BE16,$BF16,$BG16),4)</f>
        <v>13</v>
      </c>
      <c r="AX16" s="52">
        <f>LARGE(($I16,$K16,$M16,$O16,$Q16,$S16),3)</f>
        <v>24</v>
      </c>
      <c r="AY16" s="52">
        <f>LARGE(($I16,$K16,$M16,$O16,$Q16,$S16),4)</f>
        <v>0</v>
      </c>
      <c r="AZ16" s="52">
        <f>LARGE(($I16,$K16,$M16,$O16,$Q16,$S16),5)</f>
        <v>0</v>
      </c>
      <c r="BA16" s="52">
        <f>LARGE(($I16,$K16,$M16,$O16,$Q16,$S16),6)</f>
        <v>0</v>
      </c>
      <c r="BB16" s="53">
        <f>LARGE(($U16,$W16,$Y16,$AA16,$AC16,$AE16),3)</f>
        <v>24</v>
      </c>
      <c r="BC16" s="53">
        <f>LARGE(($U16,$W16,$Y16,$AA16,$AC16,$AE16),4)</f>
        <v>17</v>
      </c>
      <c r="BD16" s="53">
        <f>LARGE(($U16,$W16,$Y16,$AA16,$AC16,$AE16),5)</f>
        <v>0</v>
      </c>
      <c r="BE16" s="53">
        <f>LARGE(($U16,$W16,$Y16,$AA16,$AC16,$AE16),6)</f>
        <v>0</v>
      </c>
      <c r="BF16" s="53">
        <f>LARGE(($AG16,$AI16,$AK16,$AM16),3)</f>
        <v>13</v>
      </c>
      <c r="BG16" s="53">
        <f>LARGE(($AG16,$AI16,$AK16,$AM16),4)</f>
        <v>12</v>
      </c>
    </row>
    <row r="17" spans="1:59" ht="15.75" customHeight="1" thickBot="1">
      <c r="A17" s="115">
        <f t="shared" si="3"/>
        <v>13</v>
      </c>
      <c r="B17" s="136">
        <f t="shared" si="4"/>
        <v>13</v>
      </c>
      <c r="C17" s="58" t="s">
        <v>117</v>
      </c>
      <c r="D17" s="59" t="s">
        <v>77</v>
      </c>
      <c r="E17" s="57">
        <f t="shared" si="5"/>
        <v>220</v>
      </c>
      <c r="F17" s="134">
        <f t="shared" si="6"/>
        <v>237</v>
      </c>
      <c r="G17" s="55">
        <f t="shared" si="7"/>
        <v>237</v>
      </c>
      <c r="H17" s="75">
        <v>0</v>
      </c>
      <c r="I17" s="62">
        <f>LOOKUP(H17,Poängberäkning!$B$6:$B$97,Poängberäkning!$C$6:$C$97)</f>
        <v>0</v>
      </c>
      <c r="J17" s="75">
        <v>22</v>
      </c>
      <c r="K17" s="62">
        <f>LOOKUP(J17,Poängberäkning!$B$6:$B$97,Poängberäkning!$C$6:$C$97)</f>
        <v>29</v>
      </c>
      <c r="L17" s="75">
        <v>0</v>
      </c>
      <c r="M17" s="62">
        <f>LOOKUP(L17,Poängberäkning!$B$6:$B$97,Poängberäkning!$C$6:$C$97)</f>
        <v>0</v>
      </c>
      <c r="N17" s="75">
        <v>14</v>
      </c>
      <c r="O17" s="62">
        <f>LOOKUP(N17,Poängberäkning!$B$6:$B$97,Poängberäkning!$C$6:$C$97)</f>
        <v>37</v>
      </c>
      <c r="P17" s="75">
        <v>0</v>
      </c>
      <c r="Q17" s="62">
        <f>LOOKUP(P17,Poängberäkning!$B$6:$B$97,Poängberäkning!$C$6:$C$97)</f>
        <v>0</v>
      </c>
      <c r="R17" s="75">
        <v>0</v>
      </c>
      <c r="S17" s="62">
        <f>LOOKUP(R17,Poängberäkning!$B$6:$B$97,Poängberäkning!$C$6:$C$97)</f>
        <v>0</v>
      </c>
      <c r="T17" s="77">
        <v>31</v>
      </c>
      <c r="U17" s="67">
        <f>LOOKUP(T17,Poängberäkning!$B$6:$B$97,Poängberäkning!$C$6:$C$97)</f>
        <v>20</v>
      </c>
      <c r="V17" s="77">
        <v>34</v>
      </c>
      <c r="W17" s="67">
        <f>LOOKUP(V17,Poängberäkning!$B$6:$B$97,Poängberäkning!$C$6:$C$97)</f>
        <v>17</v>
      </c>
      <c r="X17" s="77">
        <v>28</v>
      </c>
      <c r="Y17" s="67">
        <f>LOOKUP(X17,Poängberäkning!$B$6:$B$97,Poängberäkning!$C$6:$C$97)</f>
        <v>23</v>
      </c>
      <c r="Z17" s="77">
        <v>26</v>
      </c>
      <c r="AA17" s="67">
        <f>LOOKUP(Z17,Poängberäkning!$B$6:$B$97,Poängberäkning!$C$6:$C$97)</f>
        <v>25</v>
      </c>
      <c r="AB17" s="77">
        <v>0</v>
      </c>
      <c r="AC17" s="67">
        <f>LOOKUP(AB17,Poängberäkning!$B$6:$B$97,Poängberäkning!$C$6:$C$97)</f>
        <v>0</v>
      </c>
      <c r="AD17" s="77">
        <v>0</v>
      </c>
      <c r="AE17" s="67">
        <f>LOOKUP(AD17,Poängberäkning!$B$6:$B$97,Poängberäkning!$C$6:$C$97)</f>
        <v>0</v>
      </c>
      <c r="AF17" s="79">
        <v>10</v>
      </c>
      <c r="AG17" s="72">
        <f>LOOKUP(AF17,Poängberäkning!$B$6:$B$97,Poängberäkning!$C$6:$C$97)</f>
        <v>42</v>
      </c>
      <c r="AH17" s="79">
        <v>0</v>
      </c>
      <c r="AI17" s="72">
        <f>LOOKUP(AH17,Poängberäkning!$B$6:$B$97,Poängberäkning!$C$6:$C$97)</f>
        <v>0</v>
      </c>
      <c r="AJ17" s="79">
        <v>33</v>
      </c>
      <c r="AK17" s="72">
        <f>LOOKUP(AJ17,Poängberäkning!$B$6:$B$97,Poängberäkning!$C$6:$C$97)</f>
        <v>18</v>
      </c>
      <c r="AL17" s="79">
        <v>25</v>
      </c>
      <c r="AM17" s="72">
        <f>LOOKUP(AL17,Poängberäkning!$B$6:$B$97,Poängberäkning!$C$6:$C$97)</f>
        <v>26</v>
      </c>
      <c r="AN17" s="123">
        <f>LARGE(($I17,$K17,$M17,$O17,$Q17,$S17),1)</f>
        <v>37</v>
      </c>
      <c r="AO17" s="124">
        <f>LARGE(($I17,$K17,$M17,$O17,$Q17,$S17),2)</f>
        <v>29</v>
      </c>
      <c r="AP17" s="124">
        <f>LARGE(($U17,$W17,$Y17,$AA17,$AC17,$AE17),1)</f>
        <v>25</v>
      </c>
      <c r="AQ17" s="124">
        <f>LARGE(($U17,$W17,$Y17,$AA17,$AC17,$AE17),2)</f>
        <v>23</v>
      </c>
      <c r="AR17" s="124">
        <f>LARGE(($AG17,$AI17,$AK17,$AM17),1)</f>
        <v>42</v>
      </c>
      <c r="AS17" s="125">
        <f>LARGE(($AG17,$AI17,$AK17,$AM17),2)</f>
        <v>26</v>
      </c>
      <c r="AT17" s="126">
        <f>LARGE(($AX17,$AY17,$AZ17,$BA17,$BB17,$BC17,$BD17,$BE17,$BF17,$BG17),1)</f>
        <v>20</v>
      </c>
      <c r="AU17" s="126">
        <f>LARGE(($AX17,$AY17,$AZ17,$BA17,$BB17,$BC17,$BD17,$BE17,$BF17,$BG17),2)</f>
        <v>18</v>
      </c>
      <c r="AV17" s="74">
        <f>LARGE(($AX17,$AY17,$AZ17,$BA17,$BB17,$BC17,$BD17,$BE17,$BF17,$BG17),3)</f>
        <v>17</v>
      </c>
      <c r="AW17" s="74">
        <f>LARGE(($AX17,$AY17,$AZ17,$BA17,$BB17,$BC17,$BD17,$BE17,$BF17,$BG17),4)</f>
        <v>0</v>
      </c>
      <c r="AX17" s="52">
        <f>LARGE(($I17,$K17,$M17,$O17,$Q17,$S17),3)</f>
        <v>0</v>
      </c>
      <c r="AY17" s="52">
        <f>LARGE(($I17,$K17,$M17,$O17,$Q17,$S17),4)</f>
        <v>0</v>
      </c>
      <c r="AZ17" s="52">
        <f>LARGE(($I17,$K17,$M17,$O17,$Q17,$S17),5)</f>
        <v>0</v>
      </c>
      <c r="BA17" s="52">
        <f>LARGE(($I17,$K17,$M17,$O17,$Q17,$S17),6)</f>
        <v>0</v>
      </c>
      <c r="BB17" s="53">
        <f>LARGE(($U17,$W17,$Y17,$AA17,$AC17,$AE17),3)</f>
        <v>20</v>
      </c>
      <c r="BC17" s="53">
        <f>LARGE(($U17,$W17,$Y17,$AA17,$AC17,$AE17),4)</f>
        <v>17</v>
      </c>
      <c r="BD17" s="53">
        <f>LARGE(($U17,$W17,$Y17,$AA17,$AC17,$AE17),5)</f>
        <v>0</v>
      </c>
      <c r="BE17" s="53">
        <f>LARGE(($U17,$W17,$Y17,$AA17,$AC17,$AE17),6)</f>
        <v>0</v>
      </c>
      <c r="BF17" s="53">
        <f>LARGE(($AG17,$AI17,$AK17,$AM17),3)</f>
        <v>18</v>
      </c>
      <c r="BG17" s="53">
        <f>LARGE(($AG17,$AI17,$AK17,$AM17),4)</f>
        <v>0</v>
      </c>
    </row>
    <row r="18" spans="1:59" ht="15.75" customHeight="1" thickBot="1">
      <c r="A18" s="115">
        <f t="shared" si="3"/>
        <v>14</v>
      </c>
      <c r="B18" s="136">
        <f t="shared" si="4"/>
        <v>14</v>
      </c>
      <c r="C18" s="58" t="s">
        <v>127</v>
      </c>
      <c r="D18" s="59" t="s">
        <v>54</v>
      </c>
      <c r="E18" s="57">
        <f t="shared" si="5"/>
        <v>219</v>
      </c>
      <c r="F18" s="134">
        <f t="shared" si="6"/>
        <v>260</v>
      </c>
      <c r="G18" s="55">
        <f t="shared" si="7"/>
        <v>260</v>
      </c>
      <c r="H18" s="75">
        <v>0</v>
      </c>
      <c r="I18" s="62">
        <f>LOOKUP(H18,Poängberäkning!$B$6:$B$97,Poängberäkning!$C$6:$C$97)</f>
        <v>0</v>
      </c>
      <c r="J18" s="75">
        <v>0</v>
      </c>
      <c r="K18" s="62">
        <f>LOOKUP(J18,Poängberäkning!$B$6:$B$97,Poängberäkning!$C$6:$C$97)</f>
        <v>0</v>
      </c>
      <c r="L18" s="75">
        <v>23</v>
      </c>
      <c r="M18" s="62">
        <f>LOOKUP(L18,Poängberäkning!$B$6:$B$97,Poängberäkning!$C$6:$C$97)</f>
        <v>28</v>
      </c>
      <c r="N18" s="75">
        <v>0</v>
      </c>
      <c r="O18" s="62">
        <f>LOOKUP(N18,Poängberäkning!$B$6:$B$97,Poängberäkning!$C$6:$C$97)</f>
        <v>0</v>
      </c>
      <c r="P18" s="75">
        <v>24</v>
      </c>
      <c r="Q18" s="62">
        <f>LOOKUP(P18,Poängberäkning!$B$6:$B$97,Poängberäkning!$C$6:$C$97)</f>
        <v>27</v>
      </c>
      <c r="R18" s="75">
        <v>17</v>
      </c>
      <c r="S18" s="62">
        <f>LOOKUP(R18,Poängberäkning!$B$6:$B$97,Poängberäkning!$C$6:$C$97)</f>
        <v>34</v>
      </c>
      <c r="T18" s="77">
        <v>21</v>
      </c>
      <c r="U18" s="67">
        <f>LOOKUP(T18,Poängberäkning!$B$6:$B$97,Poängberäkning!$C$6:$C$97)</f>
        <v>30</v>
      </c>
      <c r="V18" s="77">
        <v>0</v>
      </c>
      <c r="W18" s="67">
        <f>LOOKUP(V18,Poängberäkning!$B$6:$B$97,Poängberäkning!$C$6:$C$97)</f>
        <v>0</v>
      </c>
      <c r="X18" s="77">
        <v>29</v>
      </c>
      <c r="Y18" s="67">
        <f>LOOKUP(X18,Poängberäkning!$B$6:$B$97,Poängberäkning!$C$6:$C$97)</f>
        <v>22</v>
      </c>
      <c r="Z18" s="77">
        <v>27</v>
      </c>
      <c r="AA18" s="67">
        <f>LOOKUP(Z18,Poängberäkning!$B$6:$B$97,Poängberäkning!$C$6:$C$97)</f>
        <v>24</v>
      </c>
      <c r="AB18" s="77">
        <v>25</v>
      </c>
      <c r="AC18" s="67">
        <f>LOOKUP(AB18,Poängberäkning!$B$6:$B$97,Poängberäkning!$C$6:$C$97)</f>
        <v>26</v>
      </c>
      <c r="AD18" s="77">
        <v>32</v>
      </c>
      <c r="AE18" s="67">
        <f>LOOKUP(AD18,Poängberäkning!$B$6:$B$97,Poängberäkning!$C$6:$C$97)</f>
        <v>19</v>
      </c>
      <c r="AF18" s="79">
        <v>29</v>
      </c>
      <c r="AG18" s="72">
        <f>LOOKUP(AF18,Poängberäkning!$B$6:$B$97,Poängberäkning!$C$6:$C$97)</f>
        <v>22</v>
      </c>
      <c r="AH18" s="79">
        <v>0</v>
      </c>
      <c r="AI18" s="72">
        <f>LOOKUP(AH18,Poängberäkning!$B$6:$B$97,Poängberäkning!$C$6:$C$97)</f>
        <v>0</v>
      </c>
      <c r="AJ18" s="79">
        <v>0</v>
      </c>
      <c r="AK18" s="72">
        <f>LOOKUP(AJ18,Poängberäkning!$B$6:$B$97,Poängberäkning!$C$6:$C$97)</f>
        <v>0</v>
      </c>
      <c r="AL18" s="79">
        <v>23</v>
      </c>
      <c r="AM18" s="72">
        <f>LOOKUP(AL18,Poängberäkning!$B$6:$B$97,Poängberäkning!$C$6:$C$97)</f>
        <v>28</v>
      </c>
      <c r="AN18" s="123">
        <f>LARGE(($I18,$K18,$M18,$O18,$Q18,$S18),1)</f>
        <v>34</v>
      </c>
      <c r="AO18" s="124">
        <f>LARGE(($I18,$K18,$M18,$O18,$Q18,$S18),2)</f>
        <v>28</v>
      </c>
      <c r="AP18" s="124">
        <f>LARGE(($U18,$W18,$Y18,$AA18,$AC18,$AE18),1)</f>
        <v>30</v>
      </c>
      <c r="AQ18" s="124">
        <f>LARGE(($U18,$W18,$Y18,$AA18,$AC18,$AE18),2)</f>
        <v>26</v>
      </c>
      <c r="AR18" s="124">
        <f>LARGE(($AG18,$AI18,$AK18,$AM18),1)</f>
        <v>28</v>
      </c>
      <c r="AS18" s="125">
        <f>LARGE(($AG18,$AI18,$AK18,$AM18),2)</f>
        <v>22</v>
      </c>
      <c r="AT18" s="126">
        <f>LARGE(($AX18,$AY18,$AZ18,$BA18,$BB18,$BC18,$BD18,$BE18,$BF18,$BG18),1)</f>
        <v>27</v>
      </c>
      <c r="AU18" s="126">
        <f>LARGE(($AX18,$AY18,$AZ18,$BA18,$BB18,$BC18,$BD18,$BE18,$BF18,$BG18),2)</f>
        <v>24</v>
      </c>
      <c r="AV18" s="74">
        <f>LARGE(($AX18,$AY18,$AZ18,$BA18,$BB18,$BC18,$BD18,$BE18,$BF18,$BG18),3)</f>
        <v>22</v>
      </c>
      <c r="AW18" s="74">
        <f>LARGE(($AX18,$AY18,$AZ18,$BA18,$BB18,$BC18,$BD18,$BE18,$BF18,$BG18),4)</f>
        <v>19</v>
      </c>
      <c r="AX18" s="52">
        <f>LARGE(($I18,$K18,$M18,$O18,$Q18,$S18),3)</f>
        <v>27</v>
      </c>
      <c r="AY18" s="52">
        <f>LARGE(($I18,$K18,$M18,$O18,$Q18,$S18),4)</f>
        <v>0</v>
      </c>
      <c r="AZ18" s="52">
        <f>LARGE(($I18,$K18,$M18,$O18,$Q18,$S18),5)</f>
        <v>0</v>
      </c>
      <c r="BA18" s="52">
        <f>LARGE(($I18,$K18,$M18,$O18,$Q18,$S18),6)</f>
        <v>0</v>
      </c>
      <c r="BB18" s="53">
        <f>LARGE(($U18,$W18,$Y18,$AA18,$AC18,$AE18),3)</f>
        <v>24</v>
      </c>
      <c r="BC18" s="53">
        <f>LARGE(($U18,$W18,$Y18,$AA18,$AC18,$AE18),4)</f>
        <v>22</v>
      </c>
      <c r="BD18" s="53">
        <f>LARGE(($U18,$W18,$Y18,$AA18,$AC18,$AE18),5)</f>
        <v>19</v>
      </c>
      <c r="BE18" s="53">
        <f>LARGE(($U18,$W18,$Y18,$AA18,$AC18,$AE18),6)</f>
        <v>0</v>
      </c>
      <c r="BF18" s="53">
        <f>LARGE(($AG18,$AI18,$AK18,$AM18),3)</f>
        <v>0</v>
      </c>
      <c r="BG18" s="53">
        <f>LARGE(($AG18,$AI18,$AK18,$AM18),4)</f>
        <v>0</v>
      </c>
    </row>
    <row r="19" spans="1:59" ht="15.75" customHeight="1" thickBot="1">
      <c r="A19" s="115">
        <f t="shared" si="3"/>
        <v>15</v>
      </c>
      <c r="B19" s="136">
        <f t="shared" si="4"/>
        <v>15</v>
      </c>
      <c r="C19" s="58" t="s">
        <v>106</v>
      </c>
      <c r="D19" s="59" t="s">
        <v>93</v>
      </c>
      <c r="E19" s="57">
        <f t="shared" si="5"/>
        <v>201</v>
      </c>
      <c r="F19" s="134">
        <f t="shared" si="6"/>
        <v>237</v>
      </c>
      <c r="G19" s="55">
        <f t="shared" si="7"/>
        <v>294</v>
      </c>
      <c r="H19" s="75">
        <v>22</v>
      </c>
      <c r="I19" s="62">
        <f>LOOKUP(H19,Poängberäkning!$B$6:$B$97,Poängberäkning!$C$6:$C$97)</f>
        <v>29</v>
      </c>
      <c r="J19" s="75">
        <v>30</v>
      </c>
      <c r="K19" s="62">
        <f>LOOKUP(J19,Poängberäkning!$B$6:$B$97,Poängberäkning!$C$6:$C$97)</f>
        <v>21</v>
      </c>
      <c r="L19" s="75">
        <v>32</v>
      </c>
      <c r="M19" s="62">
        <f>LOOKUP(L19,Poängberäkning!$B$6:$B$97,Poängberäkning!$C$6:$C$97)</f>
        <v>19</v>
      </c>
      <c r="N19" s="75">
        <v>0</v>
      </c>
      <c r="O19" s="62">
        <f>LOOKUP(N19,Poängberäkning!$B$6:$B$97,Poängberäkning!$C$6:$C$97)</f>
        <v>0</v>
      </c>
      <c r="P19" s="75">
        <v>34</v>
      </c>
      <c r="Q19" s="62">
        <f>LOOKUP(P19,Poängberäkning!$B$6:$B$97,Poängberäkning!$C$6:$C$97)</f>
        <v>17</v>
      </c>
      <c r="R19" s="75">
        <v>38</v>
      </c>
      <c r="S19" s="62">
        <f>LOOKUP(R19,Poängberäkning!$B$6:$B$97,Poängberäkning!$C$6:$C$97)</f>
        <v>13</v>
      </c>
      <c r="T19" s="77">
        <v>15</v>
      </c>
      <c r="U19" s="67">
        <f>LOOKUP(T19,Poängberäkning!$B$6:$B$97,Poängberäkning!$C$6:$C$97)</f>
        <v>36</v>
      </c>
      <c r="V19" s="77">
        <v>22</v>
      </c>
      <c r="W19" s="67">
        <f>LOOKUP(V19,Poängberäkning!$B$6:$B$97,Poängberäkning!$C$6:$C$97)</f>
        <v>29</v>
      </c>
      <c r="X19" s="77">
        <v>25</v>
      </c>
      <c r="Y19" s="67">
        <f>LOOKUP(X19,Poängberäkning!$B$6:$B$97,Poängberäkning!$C$6:$C$97)</f>
        <v>26</v>
      </c>
      <c r="Z19" s="77">
        <v>35</v>
      </c>
      <c r="AA19" s="67">
        <f>LOOKUP(Z19,Poängberäkning!$B$6:$B$97,Poängberäkning!$C$6:$C$97)</f>
        <v>16</v>
      </c>
      <c r="AB19" s="77">
        <v>32</v>
      </c>
      <c r="AC19" s="67">
        <f>LOOKUP(AB19,Poängberäkning!$B$6:$B$97,Poängberäkning!$C$6:$C$97)</f>
        <v>19</v>
      </c>
      <c r="AD19" s="77">
        <v>37</v>
      </c>
      <c r="AE19" s="67">
        <f>LOOKUP(AD19,Poängberäkning!$B$6:$B$97,Poängberäkning!$C$6:$C$97)</f>
        <v>14</v>
      </c>
      <c r="AF19" s="79">
        <v>46</v>
      </c>
      <c r="AG19" s="72">
        <f>LOOKUP(AF19,Poängberäkning!$B$6:$B$97,Poängberäkning!$C$6:$C$97)</f>
        <v>5</v>
      </c>
      <c r="AH19" s="79">
        <v>42</v>
      </c>
      <c r="AI19" s="72">
        <f>LOOKUP(AH19,Poängberäkning!$B$6:$B$97,Poängberäkning!$C$6:$C$97)</f>
        <v>9</v>
      </c>
      <c r="AJ19" s="79">
        <v>32</v>
      </c>
      <c r="AK19" s="72">
        <f>LOOKUP(AJ19,Poängberäkning!$B$6:$B$97,Poängberäkning!$C$6:$C$97)</f>
        <v>19</v>
      </c>
      <c r="AL19" s="79">
        <v>29</v>
      </c>
      <c r="AM19" s="72">
        <f>LOOKUP(AL19,Poängberäkning!$B$6:$B$97,Poängberäkning!$C$6:$C$97)</f>
        <v>22</v>
      </c>
      <c r="AN19" s="123">
        <f>LARGE(($I19,$K19,$M19,$O19,$Q19,$S19),1)</f>
        <v>29</v>
      </c>
      <c r="AO19" s="124">
        <f>LARGE(($I19,$K19,$M19,$O19,$Q19,$S19),2)</f>
        <v>21</v>
      </c>
      <c r="AP19" s="124">
        <f>LARGE(($U19,$W19,$Y19,$AA19,$AC19,$AE19),1)</f>
        <v>36</v>
      </c>
      <c r="AQ19" s="124">
        <f>LARGE(($U19,$W19,$Y19,$AA19,$AC19,$AE19),2)</f>
        <v>29</v>
      </c>
      <c r="AR19" s="124">
        <f>LARGE(($AG19,$AI19,$AK19,$AM19),1)</f>
        <v>22</v>
      </c>
      <c r="AS19" s="125">
        <f>LARGE(($AG19,$AI19,$AK19,$AM19),2)</f>
        <v>19</v>
      </c>
      <c r="AT19" s="126">
        <f>LARGE(($AX19,$AY19,$AZ19,$BA19,$BB19,$BC19,$BD19,$BE19,$BF19,$BG19),1)</f>
        <v>26</v>
      </c>
      <c r="AU19" s="126">
        <f>LARGE(($AX19,$AY19,$AZ19,$BA19,$BB19,$BC19,$BD19,$BE19,$BF19,$BG19),2)</f>
        <v>19</v>
      </c>
      <c r="AV19" s="74">
        <f>LARGE(($AX19,$AY19,$AZ19,$BA19,$BB19,$BC19,$BD19,$BE19,$BF19,$BG19),3)</f>
        <v>19</v>
      </c>
      <c r="AW19" s="74">
        <f>LARGE(($AX19,$AY19,$AZ19,$BA19,$BB19,$BC19,$BD19,$BE19,$BF19,$BG19),4)</f>
        <v>17</v>
      </c>
      <c r="AX19" s="52">
        <f>LARGE(($I19,$K19,$M19,$O19,$Q19,$S19),3)</f>
        <v>19</v>
      </c>
      <c r="AY19" s="52">
        <f>LARGE(($I19,$K19,$M19,$O19,$Q19,$S19),4)</f>
        <v>17</v>
      </c>
      <c r="AZ19" s="52">
        <f>LARGE(($I19,$K19,$M19,$O19,$Q19,$S19),5)</f>
        <v>13</v>
      </c>
      <c r="BA19" s="52">
        <f>LARGE(($I19,$K19,$M19,$O19,$Q19,$S19),6)</f>
        <v>0</v>
      </c>
      <c r="BB19" s="53">
        <f>LARGE(($U19,$W19,$Y19,$AA19,$AC19,$AE19),3)</f>
        <v>26</v>
      </c>
      <c r="BC19" s="53">
        <f>LARGE(($U19,$W19,$Y19,$AA19,$AC19,$AE19),4)</f>
        <v>19</v>
      </c>
      <c r="BD19" s="53">
        <f>LARGE(($U19,$W19,$Y19,$AA19,$AC19,$AE19),5)</f>
        <v>16</v>
      </c>
      <c r="BE19" s="53">
        <f>LARGE(($U19,$W19,$Y19,$AA19,$AC19,$AE19),6)</f>
        <v>14</v>
      </c>
      <c r="BF19" s="53">
        <f>LARGE(($AG19,$AI19,$AK19,$AM19),3)</f>
        <v>9</v>
      </c>
      <c r="BG19" s="53">
        <f>LARGE(($AG19,$AI19,$AK19,$AM19),4)</f>
        <v>5</v>
      </c>
    </row>
    <row r="20" spans="1:59" ht="15.75" customHeight="1" thickBot="1">
      <c r="A20" s="115">
        <f t="shared" si="3"/>
        <v>16</v>
      </c>
      <c r="B20" s="136">
        <f t="shared" si="4"/>
        <v>16</v>
      </c>
      <c r="C20" s="58" t="s">
        <v>112</v>
      </c>
      <c r="D20" s="59" t="s">
        <v>49</v>
      </c>
      <c r="E20" s="57">
        <f t="shared" si="5"/>
        <v>198</v>
      </c>
      <c r="F20" s="134">
        <f t="shared" si="6"/>
        <v>239</v>
      </c>
      <c r="G20" s="55">
        <f t="shared" si="7"/>
        <v>292</v>
      </c>
      <c r="H20" s="75">
        <v>29</v>
      </c>
      <c r="I20" s="62">
        <f>LOOKUP(H20,Poängberäkning!$B$6:$B$97,Poängberäkning!$C$6:$C$97)</f>
        <v>22</v>
      </c>
      <c r="J20" s="75">
        <v>23</v>
      </c>
      <c r="K20" s="62">
        <f>LOOKUP(J20,Poängberäkning!$B$6:$B$97,Poängberäkning!$C$6:$C$97)</f>
        <v>28</v>
      </c>
      <c r="L20" s="75">
        <v>0</v>
      </c>
      <c r="M20" s="62">
        <f>LOOKUP(L20,Poängberäkning!$B$6:$B$97,Poängberäkning!$C$6:$C$97)</f>
        <v>0</v>
      </c>
      <c r="N20" s="75">
        <v>0</v>
      </c>
      <c r="O20" s="62">
        <f>LOOKUP(N20,Poängberäkning!$B$6:$B$97,Poängberäkning!$C$6:$C$97)</f>
        <v>0</v>
      </c>
      <c r="P20" s="75">
        <v>39</v>
      </c>
      <c r="Q20" s="62">
        <f>LOOKUP(P20,Poängberäkning!$B$6:$B$97,Poängberäkning!$C$6:$C$97)</f>
        <v>12</v>
      </c>
      <c r="R20" s="75">
        <v>28</v>
      </c>
      <c r="S20" s="62">
        <f>LOOKUP(R20,Poängberäkning!$B$6:$B$97,Poängberäkning!$C$6:$C$97)</f>
        <v>23</v>
      </c>
      <c r="T20" s="77">
        <v>27</v>
      </c>
      <c r="U20" s="67">
        <f>LOOKUP(T20,Poängberäkning!$B$6:$B$97,Poängberäkning!$C$6:$C$97)</f>
        <v>24</v>
      </c>
      <c r="V20" s="77">
        <v>21</v>
      </c>
      <c r="W20" s="67">
        <f>LOOKUP(V20,Poängberäkning!$B$6:$B$97,Poängberäkning!$C$6:$C$97)</f>
        <v>30</v>
      </c>
      <c r="X20" s="77">
        <v>31</v>
      </c>
      <c r="Y20" s="67">
        <f>LOOKUP(X20,Poängberäkning!$B$6:$B$97,Poängberäkning!$C$6:$C$97)</f>
        <v>20</v>
      </c>
      <c r="Z20" s="77">
        <v>23</v>
      </c>
      <c r="AA20" s="67">
        <f>LOOKUP(Z20,Poängberäkning!$B$6:$B$97,Poängberäkning!$C$6:$C$97)</f>
        <v>28</v>
      </c>
      <c r="AB20" s="77">
        <v>30</v>
      </c>
      <c r="AC20" s="67">
        <f>LOOKUP(AB20,Poängberäkning!$B$6:$B$97,Poängberäkning!$C$6:$C$97)</f>
        <v>21</v>
      </c>
      <c r="AD20" s="77">
        <v>35</v>
      </c>
      <c r="AE20" s="67">
        <f>LOOKUP(AD20,Poängberäkning!$B$6:$B$97,Poängberäkning!$C$6:$C$97)</f>
        <v>16</v>
      </c>
      <c r="AF20" s="79">
        <v>42</v>
      </c>
      <c r="AG20" s="72">
        <f>LOOKUP(AF20,Poängberäkning!$B$6:$B$97,Poängberäkning!$C$6:$C$97)</f>
        <v>9</v>
      </c>
      <c r="AH20" s="79">
        <v>35</v>
      </c>
      <c r="AI20" s="72">
        <f>LOOKUP(AH20,Poängberäkning!$B$6:$B$97,Poängberäkning!$C$6:$C$97)</f>
        <v>16</v>
      </c>
      <c r="AJ20" s="79">
        <v>27</v>
      </c>
      <c r="AK20" s="72">
        <f>LOOKUP(AJ20,Poängberäkning!$B$6:$B$97,Poängberäkning!$C$6:$C$97)</f>
        <v>24</v>
      </c>
      <c r="AL20" s="79">
        <v>32</v>
      </c>
      <c r="AM20" s="72">
        <f>LOOKUP(AL20,Poängberäkning!$B$6:$B$97,Poängberäkning!$C$6:$C$97)</f>
        <v>19</v>
      </c>
      <c r="AN20" s="123">
        <f>LARGE(($I20,$K20,$M20,$O20,$Q20,$S20),1)</f>
        <v>28</v>
      </c>
      <c r="AO20" s="124">
        <f>LARGE(($I20,$K20,$M20,$O20,$Q20,$S20),2)</f>
        <v>23</v>
      </c>
      <c r="AP20" s="124">
        <f>LARGE(($U20,$W20,$Y20,$AA20,$AC20,$AE20),1)</f>
        <v>30</v>
      </c>
      <c r="AQ20" s="124">
        <f>LARGE(($U20,$W20,$Y20,$AA20,$AC20,$AE20),2)</f>
        <v>28</v>
      </c>
      <c r="AR20" s="124">
        <f>LARGE(($AG20,$AI20,$AK20,$AM20),1)</f>
        <v>24</v>
      </c>
      <c r="AS20" s="125">
        <f>LARGE(($AG20,$AI20,$AK20,$AM20),2)</f>
        <v>19</v>
      </c>
      <c r="AT20" s="126">
        <f>LARGE(($AX20,$AY20,$AZ20,$BA20,$BB20,$BC20,$BD20,$BE20,$BF20,$BG20),1)</f>
        <v>24</v>
      </c>
      <c r="AU20" s="126">
        <f>LARGE(($AX20,$AY20,$AZ20,$BA20,$BB20,$BC20,$BD20,$BE20,$BF20,$BG20),2)</f>
        <v>22</v>
      </c>
      <c r="AV20" s="74">
        <f>LARGE(($AX20,$AY20,$AZ20,$BA20,$BB20,$BC20,$BD20,$BE20,$BF20,$BG20),3)</f>
        <v>21</v>
      </c>
      <c r="AW20" s="74">
        <f>LARGE(($AX20,$AY20,$AZ20,$BA20,$BB20,$BC20,$BD20,$BE20,$BF20,$BG20),4)</f>
        <v>20</v>
      </c>
      <c r="AX20" s="52">
        <f>LARGE(($I20,$K20,$M20,$O20,$Q20,$S20),3)</f>
        <v>22</v>
      </c>
      <c r="AY20" s="52">
        <f>LARGE(($I20,$K20,$M20,$O20,$Q20,$S20),4)</f>
        <v>12</v>
      </c>
      <c r="AZ20" s="52">
        <f>LARGE(($I20,$K20,$M20,$O20,$Q20,$S20),5)</f>
        <v>0</v>
      </c>
      <c r="BA20" s="52">
        <f>LARGE(($I20,$K20,$M20,$O20,$Q20,$S20),6)</f>
        <v>0</v>
      </c>
      <c r="BB20" s="53">
        <f>LARGE(($U20,$W20,$Y20,$AA20,$AC20,$AE20),3)</f>
        <v>24</v>
      </c>
      <c r="BC20" s="53">
        <f>LARGE(($U20,$W20,$Y20,$AA20,$AC20,$AE20),4)</f>
        <v>21</v>
      </c>
      <c r="BD20" s="53">
        <f>LARGE(($U20,$W20,$Y20,$AA20,$AC20,$AE20),5)</f>
        <v>20</v>
      </c>
      <c r="BE20" s="53">
        <f>LARGE(($U20,$W20,$Y20,$AA20,$AC20,$AE20),6)</f>
        <v>16</v>
      </c>
      <c r="BF20" s="53">
        <f>LARGE(($AG20,$AI20,$AK20,$AM20),3)</f>
        <v>16</v>
      </c>
      <c r="BG20" s="53">
        <f>LARGE(($AG20,$AI20,$AK20,$AM20),4)</f>
        <v>9</v>
      </c>
    </row>
    <row r="21" spans="1:59" ht="15.75" customHeight="1" thickBot="1">
      <c r="A21" s="115">
        <f t="shared" si="3"/>
        <v>17</v>
      </c>
      <c r="B21" s="136">
        <f t="shared" si="4"/>
        <v>17</v>
      </c>
      <c r="C21" s="58" t="s">
        <v>128</v>
      </c>
      <c r="D21" s="59" t="s">
        <v>77</v>
      </c>
      <c r="E21" s="57">
        <f t="shared" si="5"/>
        <v>198</v>
      </c>
      <c r="F21" s="134">
        <f t="shared" si="6"/>
        <v>229</v>
      </c>
      <c r="G21" s="55">
        <f t="shared" si="7"/>
        <v>257</v>
      </c>
      <c r="H21" s="75">
        <v>0</v>
      </c>
      <c r="I21" s="62">
        <f>LOOKUP(H21,Poängberäkning!$B$6:$B$97,Poängberäkning!$C$6:$C$97)</f>
        <v>0</v>
      </c>
      <c r="J21" s="75">
        <v>0</v>
      </c>
      <c r="K21" s="62">
        <f>LOOKUP(J21,Poängberäkning!$B$6:$B$97,Poängberäkning!$C$6:$C$97)</f>
        <v>0</v>
      </c>
      <c r="L21" s="75">
        <v>18</v>
      </c>
      <c r="M21" s="62">
        <f>LOOKUP(L21,Poängberäkning!$B$6:$B$97,Poängberäkning!$C$6:$C$97)</f>
        <v>33</v>
      </c>
      <c r="N21" s="75">
        <v>0</v>
      </c>
      <c r="O21" s="62">
        <f>LOOKUP(N21,Poängberäkning!$B$6:$B$97,Poängberäkning!$C$6:$C$97)</f>
        <v>0</v>
      </c>
      <c r="P21" s="75">
        <v>32</v>
      </c>
      <c r="Q21" s="62">
        <f>LOOKUP(P21,Poängberäkning!$B$6:$B$97,Poängberäkning!$C$6:$C$97)</f>
        <v>19</v>
      </c>
      <c r="R21" s="75">
        <v>36</v>
      </c>
      <c r="S21" s="62">
        <f>LOOKUP(R21,Poängberäkning!$B$6:$B$97,Poängberäkning!$C$6:$C$97)</f>
        <v>15</v>
      </c>
      <c r="T21" s="77">
        <v>32</v>
      </c>
      <c r="U21" s="67">
        <f>LOOKUP(T21,Poängberäkning!$B$6:$B$97,Poängberäkning!$C$6:$C$97)</f>
        <v>19</v>
      </c>
      <c r="V21" s="77">
        <v>26</v>
      </c>
      <c r="W21" s="67">
        <f>LOOKUP(V21,Poängberäkning!$B$6:$B$97,Poängberäkning!$C$6:$C$97)</f>
        <v>25</v>
      </c>
      <c r="X21" s="77">
        <v>27</v>
      </c>
      <c r="Y21" s="67">
        <f>LOOKUP(X21,Poängberäkning!$B$6:$B$97,Poängberäkning!$C$6:$C$97)</f>
        <v>24</v>
      </c>
      <c r="Z21" s="77">
        <v>36</v>
      </c>
      <c r="AA21" s="67">
        <f>LOOKUP(Z21,Poängberäkning!$B$6:$B$97,Poängberäkning!$C$6:$C$97)</f>
        <v>15</v>
      </c>
      <c r="AB21" s="77">
        <v>27</v>
      </c>
      <c r="AC21" s="67">
        <f>LOOKUP(AB21,Poängberäkning!$B$6:$B$97,Poängberäkning!$C$6:$C$97)</f>
        <v>24</v>
      </c>
      <c r="AD21" s="77">
        <v>38</v>
      </c>
      <c r="AE21" s="67">
        <f>LOOKUP(AD21,Poängberäkning!$B$6:$B$97,Poängberäkning!$C$6:$C$97)</f>
        <v>13</v>
      </c>
      <c r="AF21" s="79">
        <v>35</v>
      </c>
      <c r="AG21" s="72">
        <f>LOOKUP(AF21,Poängberäkning!$B$6:$B$97,Poängberäkning!$C$6:$C$97)</f>
        <v>16</v>
      </c>
      <c r="AH21" s="79">
        <v>18</v>
      </c>
      <c r="AI21" s="72">
        <f>LOOKUP(AH21,Poängberäkning!$B$6:$B$97,Poängberäkning!$C$6:$C$97)</f>
        <v>33</v>
      </c>
      <c r="AJ21" s="79">
        <v>30</v>
      </c>
      <c r="AK21" s="72">
        <f>LOOKUP(AJ21,Poängberäkning!$B$6:$B$97,Poängberäkning!$C$6:$C$97)</f>
        <v>21</v>
      </c>
      <c r="AL21" s="79">
        <v>0</v>
      </c>
      <c r="AM21" s="72">
        <f>LOOKUP(AL21,Poängberäkning!$B$6:$B$97,Poängberäkning!$C$6:$C$97)</f>
        <v>0</v>
      </c>
      <c r="AN21" s="123">
        <f>LARGE(($I21,$K21,$M21,$O21,$Q21,$S21),1)</f>
        <v>33</v>
      </c>
      <c r="AO21" s="124">
        <f>LARGE(($I21,$K21,$M21,$O21,$Q21,$S21),2)</f>
        <v>19</v>
      </c>
      <c r="AP21" s="124">
        <f>LARGE(($U21,$W21,$Y21,$AA21,$AC21,$AE21),1)</f>
        <v>25</v>
      </c>
      <c r="AQ21" s="124">
        <f>LARGE(($U21,$W21,$Y21,$AA21,$AC21,$AE21),2)</f>
        <v>24</v>
      </c>
      <c r="AR21" s="124">
        <f>LARGE(($AG21,$AI21,$AK21,$AM21),1)</f>
        <v>33</v>
      </c>
      <c r="AS21" s="125">
        <f>LARGE(($AG21,$AI21,$AK21,$AM21),2)</f>
        <v>21</v>
      </c>
      <c r="AT21" s="126">
        <f>LARGE(($AX21,$AY21,$AZ21,$BA21,$BB21,$BC21,$BD21,$BE21,$BF21,$BG21),1)</f>
        <v>24</v>
      </c>
      <c r="AU21" s="126">
        <f>LARGE(($AX21,$AY21,$AZ21,$BA21,$BB21,$BC21,$BD21,$BE21,$BF21,$BG21),2)</f>
        <v>19</v>
      </c>
      <c r="AV21" s="74">
        <f>LARGE(($AX21,$AY21,$AZ21,$BA21,$BB21,$BC21,$BD21,$BE21,$BF21,$BG21),3)</f>
        <v>16</v>
      </c>
      <c r="AW21" s="74">
        <f>LARGE(($AX21,$AY21,$AZ21,$BA21,$BB21,$BC21,$BD21,$BE21,$BF21,$BG21),4)</f>
        <v>15</v>
      </c>
      <c r="AX21" s="52">
        <f>LARGE(($I21,$K21,$M21,$O21,$Q21,$S21),3)</f>
        <v>15</v>
      </c>
      <c r="AY21" s="52">
        <f>LARGE(($I21,$K21,$M21,$O21,$Q21,$S21),4)</f>
        <v>0</v>
      </c>
      <c r="AZ21" s="52">
        <f>LARGE(($I21,$K21,$M21,$O21,$Q21,$S21),5)</f>
        <v>0</v>
      </c>
      <c r="BA21" s="52">
        <f>LARGE(($I21,$K21,$M21,$O21,$Q21,$S21),6)</f>
        <v>0</v>
      </c>
      <c r="BB21" s="53">
        <f>LARGE(($U21,$W21,$Y21,$AA21,$AC21,$AE21),3)</f>
        <v>24</v>
      </c>
      <c r="BC21" s="53">
        <f>LARGE(($U21,$W21,$Y21,$AA21,$AC21,$AE21),4)</f>
        <v>19</v>
      </c>
      <c r="BD21" s="53">
        <f>LARGE(($U21,$W21,$Y21,$AA21,$AC21,$AE21),5)</f>
        <v>15</v>
      </c>
      <c r="BE21" s="53">
        <f>LARGE(($U21,$W21,$Y21,$AA21,$AC21,$AE21),6)</f>
        <v>13</v>
      </c>
      <c r="BF21" s="53">
        <f>LARGE(($AG21,$AI21,$AK21,$AM21),3)</f>
        <v>16</v>
      </c>
      <c r="BG21" s="53">
        <f>LARGE(($AG21,$AI21,$AK21,$AM21),4)</f>
        <v>0</v>
      </c>
    </row>
    <row r="22" spans="1:59" ht="15.75" customHeight="1" thickBot="1">
      <c r="A22" s="115">
        <f t="shared" si="3"/>
        <v>18</v>
      </c>
      <c r="B22" s="136">
        <f t="shared" si="4"/>
        <v>18</v>
      </c>
      <c r="C22" s="58" t="s">
        <v>109</v>
      </c>
      <c r="D22" s="59" t="s">
        <v>48</v>
      </c>
      <c r="E22" s="57">
        <f t="shared" si="5"/>
        <v>180</v>
      </c>
      <c r="F22" s="134">
        <f t="shared" si="6"/>
        <v>193</v>
      </c>
      <c r="G22" s="55">
        <f t="shared" si="7"/>
        <v>193</v>
      </c>
      <c r="H22" s="75">
        <v>26</v>
      </c>
      <c r="I22" s="62">
        <f>LOOKUP(H22,Poängberäkning!$B$6:$B$97,Poängberäkning!$C$6:$C$97)</f>
        <v>25</v>
      </c>
      <c r="J22" s="75">
        <v>35</v>
      </c>
      <c r="K22" s="62">
        <f>LOOKUP(J22,Poängberäkning!$B$6:$B$97,Poängberäkning!$C$6:$C$97)</f>
        <v>16</v>
      </c>
      <c r="L22" s="75">
        <v>0</v>
      </c>
      <c r="M22" s="62">
        <f>LOOKUP(L22,Poängberäkning!$B$6:$B$97,Poängberäkning!$C$6:$C$97)</f>
        <v>0</v>
      </c>
      <c r="N22" s="75">
        <v>0</v>
      </c>
      <c r="O22" s="62">
        <f>LOOKUP(N22,Poängberäkning!$B$6:$B$97,Poängberäkning!$C$6:$C$97)</f>
        <v>0</v>
      </c>
      <c r="P22" s="75">
        <v>38</v>
      </c>
      <c r="Q22" s="62">
        <f>LOOKUP(P22,Poängberäkning!$B$6:$B$97,Poängberäkning!$C$6:$C$97)</f>
        <v>13</v>
      </c>
      <c r="R22" s="75">
        <v>0</v>
      </c>
      <c r="S22" s="62">
        <f>LOOKUP(R22,Poängberäkning!$B$6:$B$97,Poängberäkning!$C$6:$C$97)</f>
        <v>0</v>
      </c>
      <c r="T22" s="77">
        <v>33</v>
      </c>
      <c r="U22" s="67">
        <f>LOOKUP(T22,Poängberäkning!$B$6:$B$97,Poängberäkning!$C$6:$C$97)</f>
        <v>18</v>
      </c>
      <c r="V22" s="77">
        <v>0</v>
      </c>
      <c r="W22" s="67">
        <f>LOOKUP(V22,Poängberäkning!$B$6:$B$97,Poängberäkning!$C$6:$C$97)</f>
        <v>0</v>
      </c>
      <c r="X22" s="77">
        <v>0</v>
      </c>
      <c r="Y22" s="67">
        <f>LOOKUP(X22,Poängberäkning!$B$6:$B$97,Poängberäkning!$C$6:$C$97)</f>
        <v>0</v>
      </c>
      <c r="Z22" s="77">
        <v>0</v>
      </c>
      <c r="AA22" s="67">
        <f>LOOKUP(Z22,Poängberäkning!$B$6:$B$97,Poängberäkning!$C$6:$C$97)</f>
        <v>0</v>
      </c>
      <c r="AB22" s="77">
        <v>37</v>
      </c>
      <c r="AC22" s="67">
        <f>LOOKUP(AB22,Poängberäkning!$B$6:$B$97,Poängberäkning!$C$6:$C$97)</f>
        <v>14</v>
      </c>
      <c r="AD22" s="77">
        <v>0</v>
      </c>
      <c r="AE22" s="67">
        <f>LOOKUP(AD22,Poängberäkning!$B$6:$B$97,Poängberäkning!$C$6:$C$97)</f>
        <v>0</v>
      </c>
      <c r="AF22" s="79">
        <v>14</v>
      </c>
      <c r="AG22" s="72">
        <f>LOOKUP(AF22,Poängberäkning!$B$6:$B$97,Poängberäkning!$C$6:$C$97)</f>
        <v>37</v>
      </c>
      <c r="AH22" s="79">
        <v>10</v>
      </c>
      <c r="AI22" s="72">
        <f>LOOKUP(AH22,Poängberäkning!$B$6:$B$97,Poängberäkning!$C$6:$C$97)</f>
        <v>42</v>
      </c>
      <c r="AJ22" s="79">
        <v>37</v>
      </c>
      <c r="AK22" s="72">
        <f>LOOKUP(AJ22,Poängberäkning!$B$6:$B$97,Poängberäkning!$C$6:$C$97)</f>
        <v>14</v>
      </c>
      <c r="AL22" s="79">
        <v>37</v>
      </c>
      <c r="AM22" s="72">
        <f>LOOKUP(AL22,Poängberäkning!$B$6:$B$97,Poängberäkning!$C$6:$C$97)</f>
        <v>14</v>
      </c>
      <c r="AN22" s="123">
        <f>LARGE(($I22,$K22,$M22,$O22,$Q22,$S22),1)</f>
        <v>25</v>
      </c>
      <c r="AO22" s="124">
        <f>LARGE(($I22,$K22,$M22,$O22,$Q22,$S22),2)</f>
        <v>16</v>
      </c>
      <c r="AP22" s="124">
        <f>LARGE(($U22,$W22,$Y22,$AA22,$AC22,$AE22),1)</f>
        <v>18</v>
      </c>
      <c r="AQ22" s="124">
        <f>LARGE(($U22,$W22,$Y22,$AA22,$AC22,$AE22),2)</f>
        <v>14</v>
      </c>
      <c r="AR22" s="124">
        <f>LARGE(($AG22,$AI22,$AK22,$AM22),1)</f>
        <v>42</v>
      </c>
      <c r="AS22" s="125">
        <f>LARGE(($AG22,$AI22,$AK22,$AM22),2)</f>
        <v>37</v>
      </c>
      <c r="AT22" s="126">
        <f>LARGE(($AX22,$AY22,$AZ22,$BA22,$BB22,$BC22,$BD22,$BE22,$BF22,$BG22),1)</f>
        <v>14</v>
      </c>
      <c r="AU22" s="126">
        <f>LARGE(($AX22,$AY22,$AZ22,$BA22,$BB22,$BC22,$BD22,$BE22,$BF22,$BG22),2)</f>
        <v>14</v>
      </c>
      <c r="AV22" s="74">
        <f>LARGE(($AX22,$AY22,$AZ22,$BA22,$BB22,$BC22,$BD22,$BE22,$BF22,$BG22),3)</f>
        <v>13</v>
      </c>
      <c r="AW22" s="74">
        <f>LARGE(($AX22,$AY22,$AZ22,$BA22,$BB22,$BC22,$BD22,$BE22,$BF22,$BG22),4)</f>
        <v>0</v>
      </c>
      <c r="AX22" s="52">
        <f>LARGE(($I22,$K22,$M22,$O22,$Q22,$S22),3)</f>
        <v>13</v>
      </c>
      <c r="AY22" s="52">
        <f>LARGE(($I22,$K22,$M22,$O22,$Q22,$S22),4)</f>
        <v>0</v>
      </c>
      <c r="AZ22" s="52">
        <f>LARGE(($I22,$K22,$M22,$O22,$Q22,$S22),5)</f>
        <v>0</v>
      </c>
      <c r="BA22" s="52">
        <f>LARGE(($I22,$K22,$M22,$O22,$Q22,$S22),6)</f>
        <v>0</v>
      </c>
      <c r="BB22" s="53">
        <f>LARGE(($U22,$W22,$Y22,$AA22,$AC22,$AE22),3)</f>
        <v>0</v>
      </c>
      <c r="BC22" s="53">
        <f>LARGE(($U22,$W22,$Y22,$AA22,$AC22,$AE22),4)</f>
        <v>0</v>
      </c>
      <c r="BD22" s="53">
        <f>LARGE(($U22,$W22,$Y22,$AA22,$AC22,$AE22),5)</f>
        <v>0</v>
      </c>
      <c r="BE22" s="53">
        <f>LARGE(($U22,$W22,$Y22,$AA22,$AC22,$AE22),6)</f>
        <v>0</v>
      </c>
      <c r="BF22" s="53">
        <f>LARGE(($AG22,$AI22,$AK22,$AM22),3)</f>
        <v>14</v>
      </c>
      <c r="BG22" s="53">
        <f>LARGE(($AG22,$AI22,$AK22,$AM22),4)</f>
        <v>14</v>
      </c>
    </row>
    <row r="23" spans="1:59" ht="15.75" customHeight="1" thickBot="1">
      <c r="A23" s="115">
        <f t="shared" si="3"/>
        <v>19</v>
      </c>
      <c r="B23" s="136">
        <f t="shared" si="4"/>
        <v>19</v>
      </c>
      <c r="C23" s="58" t="s">
        <v>101</v>
      </c>
      <c r="D23" s="59" t="s">
        <v>50</v>
      </c>
      <c r="E23" s="57">
        <f t="shared" si="5"/>
        <v>177</v>
      </c>
      <c r="F23" s="134">
        <f t="shared" si="6"/>
        <v>234</v>
      </c>
      <c r="G23" s="55">
        <f t="shared" si="7"/>
        <v>285</v>
      </c>
      <c r="H23" s="75">
        <v>13</v>
      </c>
      <c r="I23" s="62">
        <f>LOOKUP(H23,Poängberäkning!$B$6:$B$97,Poängberäkning!$C$6:$C$97)</f>
        <v>38</v>
      </c>
      <c r="J23" s="75">
        <v>14</v>
      </c>
      <c r="K23" s="62">
        <f>LOOKUP(J23,Poängberäkning!$B$6:$B$97,Poängberäkning!$C$6:$C$97)</f>
        <v>37</v>
      </c>
      <c r="L23" s="75">
        <v>16</v>
      </c>
      <c r="M23" s="62">
        <f>LOOKUP(L23,Poängberäkning!$B$6:$B$97,Poängberäkning!$C$6:$C$97)</f>
        <v>35</v>
      </c>
      <c r="N23" s="75">
        <v>21</v>
      </c>
      <c r="O23" s="62">
        <f>LOOKUP(N23,Poängberäkning!$B$6:$B$97,Poängberäkning!$C$6:$C$97)</f>
        <v>30</v>
      </c>
      <c r="P23" s="75">
        <v>23</v>
      </c>
      <c r="Q23" s="62">
        <f>LOOKUP(P23,Poängberäkning!$B$6:$B$97,Poängberäkning!$C$6:$C$97)</f>
        <v>28</v>
      </c>
      <c r="R23" s="75">
        <v>22</v>
      </c>
      <c r="S23" s="62">
        <f>LOOKUP(R23,Poängberäkning!$B$6:$B$97,Poängberäkning!$C$6:$C$97)</f>
        <v>29</v>
      </c>
      <c r="T23" s="77">
        <v>34</v>
      </c>
      <c r="U23" s="67">
        <f>LOOKUP(T23,Poängberäkning!$B$6:$B$97,Poängberäkning!$C$6:$C$97)</f>
        <v>17</v>
      </c>
      <c r="V23" s="77">
        <v>31</v>
      </c>
      <c r="W23" s="67">
        <f>LOOKUP(V23,Poängberäkning!$B$6:$B$97,Poängberäkning!$C$6:$C$97)</f>
        <v>20</v>
      </c>
      <c r="X23" s="77">
        <v>37</v>
      </c>
      <c r="Y23" s="67">
        <f>LOOKUP(X23,Poängberäkning!$B$6:$B$97,Poängberäkning!$C$6:$C$97)</f>
        <v>14</v>
      </c>
      <c r="Z23" s="77">
        <v>46</v>
      </c>
      <c r="AA23" s="67">
        <f>LOOKUP(Z23,Poängberäkning!$B$6:$B$97,Poängberäkning!$C$6:$C$97)</f>
        <v>5</v>
      </c>
      <c r="AB23" s="77">
        <v>34</v>
      </c>
      <c r="AC23" s="67">
        <f>LOOKUP(AB23,Poängberäkning!$B$6:$B$97,Poängberäkning!$C$6:$C$97)</f>
        <v>17</v>
      </c>
      <c r="AD23" s="77">
        <v>36</v>
      </c>
      <c r="AE23" s="67">
        <f>LOOKUP(AD23,Poängberäkning!$B$6:$B$97,Poängberäkning!$C$6:$C$97)</f>
        <v>15</v>
      </c>
      <c r="AF23" s="79">
        <v>0</v>
      </c>
      <c r="AG23" s="72">
        <f>LOOKUP(AF23,Poängberäkning!$B$6:$B$97,Poängberäkning!$C$6:$C$97)</f>
        <v>0</v>
      </c>
      <c r="AH23" s="79">
        <v>0</v>
      </c>
      <c r="AI23" s="72">
        <f>LOOKUP(AH23,Poängberäkning!$B$6:$B$97,Poängberäkning!$C$6:$C$97)</f>
        <v>0</v>
      </c>
      <c r="AJ23" s="79">
        <v>0</v>
      </c>
      <c r="AK23" s="72">
        <f>LOOKUP(AJ23,Poängberäkning!$B$6:$B$97,Poängberäkning!$C$6:$C$97)</f>
        <v>0</v>
      </c>
      <c r="AL23" s="79">
        <v>0</v>
      </c>
      <c r="AM23" s="72">
        <f>LOOKUP(AL23,Poängberäkning!$B$6:$B$97,Poängberäkning!$C$6:$C$97)</f>
        <v>0</v>
      </c>
      <c r="AN23" s="123">
        <f>LARGE(($I23,$K23,$M23,$O23,$Q23,$S23),1)</f>
        <v>38</v>
      </c>
      <c r="AO23" s="124">
        <f>LARGE(($I23,$K23,$M23,$O23,$Q23,$S23),2)</f>
        <v>37</v>
      </c>
      <c r="AP23" s="124">
        <f>LARGE(($U23,$W23,$Y23,$AA23,$AC23,$AE23),1)</f>
        <v>20</v>
      </c>
      <c r="AQ23" s="124">
        <f>LARGE(($U23,$W23,$Y23,$AA23,$AC23,$AE23),2)</f>
        <v>17</v>
      </c>
      <c r="AR23" s="124">
        <f>LARGE(($AG23,$AI23,$AK23,$AM23),1)</f>
        <v>0</v>
      </c>
      <c r="AS23" s="125">
        <f>LARGE(($AG23,$AI23,$AK23,$AM23),2)</f>
        <v>0</v>
      </c>
      <c r="AT23" s="126">
        <f>LARGE(($AX23,$AY23,$AZ23,$BA23,$BB23,$BC23,$BD23,$BE23,$BF23,$BG23),1)</f>
        <v>35</v>
      </c>
      <c r="AU23" s="126">
        <f>LARGE(($AX23,$AY23,$AZ23,$BA23,$BB23,$BC23,$BD23,$BE23,$BF23,$BG23),2)</f>
        <v>30</v>
      </c>
      <c r="AV23" s="74">
        <f>LARGE(($AX23,$AY23,$AZ23,$BA23,$BB23,$BC23,$BD23,$BE23,$BF23,$BG23),3)</f>
        <v>29</v>
      </c>
      <c r="AW23" s="74">
        <f>LARGE(($AX23,$AY23,$AZ23,$BA23,$BB23,$BC23,$BD23,$BE23,$BF23,$BG23),4)</f>
        <v>28</v>
      </c>
      <c r="AX23" s="52">
        <f>LARGE(($I23,$K23,$M23,$O23,$Q23,$S23),3)</f>
        <v>35</v>
      </c>
      <c r="AY23" s="52">
        <f>LARGE(($I23,$K23,$M23,$O23,$Q23,$S23),4)</f>
        <v>30</v>
      </c>
      <c r="AZ23" s="52">
        <f>LARGE(($I23,$K23,$M23,$O23,$Q23,$S23),5)</f>
        <v>29</v>
      </c>
      <c r="BA23" s="52">
        <f>LARGE(($I23,$K23,$M23,$O23,$Q23,$S23),6)</f>
        <v>28</v>
      </c>
      <c r="BB23" s="53">
        <f>LARGE(($U23,$W23,$Y23,$AA23,$AC23,$AE23),3)</f>
        <v>17</v>
      </c>
      <c r="BC23" s="53">
        <f>LARGE(($U23,$W23,$Y23,$AA23,$AC23,$AE23),4)</f>
        <v>15</v>
      </c>
      <c r="BD23" s="53">
        <f>LARGE(($U23,$W23,$Y23,$AA23,$AC23,$AE23),5)</f>
        <v>14</v>
      </c>
      <c r="BE23" s="53">
        <f>LARGE(($U23,$W23,$Y23,$AA23,$AC23,$AE23),6)</f>
        <v>5</v>
      </c>
      <c r="BF23" s="53">
        <f>LARGE(($AG23,$AI23,$AK23,$AM23),3)</f>
        <v>0</v>
      </c>
      <c r="BG23" s="53">
        <f>LARGE(($AG23,$AI23,$AK23,$AM23),4)</f>
        <v>0</v>
      </c>
    </row>
    <row r="24" spans="1:59" ht="15.75" customHeight="1" thickBot="1">
      <c r="A24" s="115">
        <f t="shared" si="3"/>
        <v>20</v>
      </c>
      <c r="B24" s="136">
        <f t="shared" si="4"/>
        <v>20</v>
      </c>
      <c r="C24" s="58" t="s">
        <v>103</v>
      </c>
      <c r="D24" s="59" t="s">
        <v>54</v>
      </c>
      <c r="E24" s="57">
        <f t="shared" si="5"/>
        <v>168</v>
      </c>
      <c r="F24" s="134">
        <f t="shared" si="6"/>
        <v>210</v>
      </c>
      <c r="G24" s="55">
        <f t="shared" si="7"/>
        <v>229</v>
      </c>
      <c r="H24" s="75">
        <v>17</v>
      </c>
      <c r="I24" s="62">
        <f>LOOKUP(H24,Poängberäkning!$B$6:$B$97,Poängberäkning!$C$6:$C$97)</f>
        <v>34</v>
      </c>
      <c r="J24" s="75">
        <v>29</v>
      </c>
      <c r="K24" s="62">
        <f>LOOKUP(J24,Poängberäkning!$B$6:$B$97,Poängberäkning!$C$6:$C$97)</f>
        <v>22</v>
      </c>
      <c r="L24" s="75">
        <v>21</v>
      </c>
      <c r="M24" s="62">
        <f>LOOKUP(L24,Poängberäkning!$B$6:$B$97,Poängberäkning!$C$6:$C$97)</f>
        <v>30</v>
      </c>
      <c r="N24" s="75">
        <v>23</v>
      </c>
      <c r="O24" s="62">
        <f>LOOKUP(N24,Poängberäkning!$B$6:$B$97,Poängberäkning!$C$6:$C$97)</f>
        <v>28</v>
      </c>
      <c r="P24" s="75">
        <v>46</v>
      </c>
      <c r="Q24" s="62">
        <f>LOOKUP(P24,Poängberäkning!$B$6:$B$97,Poängberäkning!$C$6:$C$97)</f>
        <v>5</v>
      </c>
      <c r="R24" s="75">
        <v>25</v>
      </c>
      <c r="S24" s="62">
        <f>LOOKUP(R24,Poängberäkning!$B$6:$B$97,Poängberäkning!$C$6:$C$97)</f>
        <v>26</v>
      </c>
      <c r="T24" s="77">
        <v>0</v>
      </c>
      <c r="U24" s="67">
        <f>LOOKUP(T24,Poängberäkning!$B$6:$B$97,Poängberäkning!$C$6:$C$97)</f>
        <v>0</v>
      </c>
      <c r="V24" s="77">
        <v>0</v>
      </c>
      <c r="W24" s="67">
        <f>LOOKUP(V24,Poängberäkning!$B$6:$B$97,Poängberäkning!$C$6:$C$97)</f>
        <v>0</v>
      </c>
      <c r="X24" s="77">
        <v>24</v>
      </c>
      <c r="Y24" s="67">
        <f>LOOKUP(X24,Poängberäkning!$B$6:$B$97,Poängberäkning!$C$6:$C$97)</f>
        <v>27</v>
      </c>
      <c r="Z24" s="77">
        <v>37</v>
      </c>
      <c r="AA24" s="67">
        <f>LOOKUP(Z24,Poängberäkning!$B$6:$B$97,Poängberäkning!$C$6:$C$97)</f>
        <v>14</v>
      </c>
      <c r="AB24" s="77">
        <v>28</v>
      </c>
      <c r="AC24" s="67">
        <f>LOOKUP(AB24,Poängberäkning!$B$6:$B$97,Poängberäkning!$C$6:$C$97)</f>
        <v>23</v>
      </c>
      <c r="AD24" s="77">
        <v>31</v>
      </c>
      <c r="AE24" s="67">
        <f>LOOKUP(AD24,Poängberäkning!$B$6:$B$97,Poängberäkning!$C$6:$C$97)</f>
        <v>20</v>
      </c>
      <c r="AF24" s="79">
        <v>0</v>
      </c>
      <c r="AG24" s="72">
        <f>LOOKUP(AF24,Poängberäkning!$B$6:$B$97,Poängberäkning!$C$6:$C$97)</f>
        <v>0</v>
      </c>
      <c r="AH24" s="79">
        <v>0</v>
      </c>
      <c r="AI24" s="72">
        <f>LOOKUP(AH24,Poängberäkning!$B$6:$B$97,Poängberäkning!$C$6:$C$97)</f>
        <v>0</v>
      </c>
      <c r="AJ24" s="79">
        <v>0</v>
      </c>
      <c r="AK24" s="72">
        <f>LOOKUP(AJ24,Poängberäkning!$B$6:$B$97,Poängberäkning!$C$6:$C$97)</f>
        <v>0</v>
      </c>
      <c r="AL24" s="79">
        <v>0</v>
      </c>
      <c r="AM24" s="72">
        <f>LOOKUP(AL24,Poängberäkning!$B$6:$B$97,Poängberäkning!$C$6:$C$97)</f>
        <v>0</v>
      </c>
      <c r="AN24" s="123">
        <f>LARGE(($I24,$K24,$M24,$O24,$Q24,$S24),1)</f>
        <v>34</v>
      </c>
      <c r="AO24" s="124">
        <f>LARGE(($I24,$K24,$M24,$O24,$Q24,$S24),2)</f>
        <v>30</v>
      </c>
      <c r="AP24" s="124">
        <f>LARGE(($U24,$W24,$Y24,$AA24,$AC24,$AE24),1)</f>
        <v>27</v>
      </c>
      <c r="AQ24" s="124">
        <f>LARGE(($U24,$W24,$Y24,$AA24,$AC24,$AE24),2)</f>
        <v>23</v>
      </c>
      <c r="AR24" s="124">
        <f>LARGE(($AG24,$AI24,$AK24,$AM24),1)</f>
        <v>0</v>
      </c>
      <c r="AS24" s="125">
        <f>LARGE(($AG24,$AI24,$AK24,$AM24),2)</f>
        <v>0</v>
      </c>
      <c r="AT24" s="126">
        <f>LARGE(($AX24,$AY24,$AZ24,$BA24,$BB24,$BC24,$BD24,$BE24,$BF24,$BG24),1)</f>
        <v>28</v>
      </c>
      <c r="AU24" s="126">
        <f>LARGE(($AX24,$AY24,$AZ24,$BA24,$BB24,$BC24,$BD24,$BE24,$BF24,$BG24),2)</f>
        <v>26</v>
      </c>
      <c r="AV24" s="74">
        <f>LARGE(($AX24,$AY24,$AZ24,$BA24,$BB24,$BC24,$BD24,$BE24,$BF24,$BG24),3)</f>
        <v>22</v>
      </c>
      <c r="AW24" s="74">
        <f>LARGE(($AX24,$AY24,$AZ24,$BA24,$BB24,$BC24,$BD24,$BE24,$BF24,$BG24),4)</f>
        <v>20</v>
      </c>
      <c r="AX24" s="52">
        <f>LARGE(($I24,$K24,$M24,$O24,$Q24,$S24),3)</f>
        <v>28</v>
      </c>
      <c r="AY24" s="52">
        <f>LARGE(($I24,$K24,$M24,$O24,$Q24,$S24),4)</f>
        <v>26</v>
      </c>
      <c r="AZ24" s="52">
        <f>LARGE(($I24,$K24,$M24,$O24,$Q24,$S24),5)</f>
        <v>22</v>
      </c>
      <c r="BA24" s="52">
        <f>LARGE(($I24,$K24,$M24,$O24,$Q24,$S24),6)</f>
        <v>5</v>
      </c>
      <c r="BB24" s="53">
        <f>LARGE(($U24,$W24,$Y24,$AA24,$AC24,$AE24),3)</f>
        <v>20</v>
      </c>
      <c r="BC24" s="53">
        <f>LARGE(($U24,$W24,$Y24,$AA24,$AC24,$AE24),4)</f>
        <v>14</v>
      </c>
      <c r="BD24" s="53">
        <f>LARGE(($U24,$W24,$Y24,$AA24,$AC24,$AE24),5)</f>
        <v>0</v>
      </c>
      <c r="BE24" s="53">
        <f>LARGE(($U24,$W24,$Y24,$AA24,$AC24,$AE24),6)</f>
        <v>0</v>
      </c>
      <c r="BF24" s="53">
        <f>LARGE(($AG24,$AI24,$AK24,$AM24),3)</f>
        <v>0</v>
      </c>
      <c r="BG24" s="53">
        <f>LARGE(($AG24,$AI24,$AK24,$AM24),4)</f>
        <v>0</v>
      </c>
    </row>
    <row r="25" spans="1:59" ht="15.75" customHeight="1" thickBot="1">
      <c r="A25" s="115">
        <f t="shared" si="3"/>
        <v>21</v>
      </c>
      <c r="B25" s="136">
        <f t="shared" si="4"/>
        <v>21</v>
      </c>
      <c r="C25" s="58" t="s">
        <v>118</v>
      </c>
      <c r="D25" s="59" t="s">
        <v>74</v>
      </c>
      <c r="E25" s="57">
        <f t="shared" si="5"/>
        <v>150</v>
      </c>
      <c r="F25" s="134">
        <f t="shared" si="6"/>
        <v>177</v>
      </c>
      <c r="G25" s="55">
        <f t="shared" si="7"/>
        <v>210</v>
      </c>
      <c r="H25" s="75">
        <v>0</v>
      </c>
      <c r="I25" s="62">
        <f>LOOKUP(H25,Poängberäkning!$B$6:$B$97,Poängberäkning!$C$6:$C$97)</f>
        <v>0</v>
      </c>
      <c r="J25" s="75">
        <v>28</v>
      </c>
      <c r="K25" s="62">
        <f>LOOKUP(J25,Poängberäkning!$B$6:$B$97,Poängberäkning!$C$6:$C$97)</f>
        <v>23</v>
      </c>
      <c r="L25" s="75">
        <v>29</v>
      </c>
      <c r="M25" s="62">
        <f>LOOKUP(L25,Poängberäkning!$B$6:$B$97,Poängberäkning!$C$6:$C$97)</f>
        <v>22</v>
      </c>
      <c r="N25" s="75">
        <v>27</v>
      </c>
      <c r="O25" s="62">
        <f>LOOKUP(N25,Poängberäkning!$B$6:$B$97,Poängberäkning!$C$6:$C$97)</f>
        <v>24</v>
      </c>
      <c r="P25" s="75">
        <v>31</v>
      </c>
      <c r="Q25" s="62">
        <f>LOOKUP(P25,Poängberäkning!$B$6:$B$97,Poängberäkning!$C$6:$C$97)</f>
        <v>20</v>
      </c>
      <c r="R25" s="75">
        <v>35</v>
      </c>
      <c r="S25" s="62">
        <f>LOOKUP(R25,Poängberäkning!$B$6:$B$97,Poängberäkning!$C$6:$C$97)</f>
        <v>16</v>
      </c>
      <c r="T25" s="77">
        <v>38</v>
      </c>
      <c r="U25" s="67">
        <f>LOOKUP(T25,Poängberäkning!$B$6:$B$97,Poängberäkning!$C$6:$C$97)</f>
        <v>13</v>
      </c>
      <c r="V25" s="77">
        <v>33</v>
      </c>
      <c r="W25" s="67">
        <f>LOOKUP(V25,Poängberäkning!$B$6:$B$97,Poängberäkning!$C$6:$C$97)</f>
        <v>18</v>
      </c>
      <c r="X25" s="77">
        <v>45</v>
      </c>
      <c r="Y25" s="67">
        <f>LOOKUP(X25,Poängberäkning!$B$6:$B$97,Poängberäkning!$C$6:$C$97)</f>
        <v>6</v>
      </c>
      <c r="Z25" s="77">
        <v>44</v>
      </c>
      <c r="AA25" s="67">
        <f>LOOKUP(Z25,Poängberäkning!$B$6:$B$97,Poängberäkning!$C$6:$C$97)</f>
        <v>7</v>
      </c>
      <c r="AB25" s="77">
        <v>40</v>
      </c>
      <c r="AC25" s="67">
        <f>LOOKUP(AB25,Poängberäkning!$B$6:$B$97,Poängberäkning!$C$6:$C$97)</f>
        <v>11</v>
      </c>
      <c r="AD25" s="77">
        <v>42</v>
      </c>
      <c r="AE25" s="67">
        <f>LOOKUP(AD25,Poängberäkning!$B$6:$B$97,Poängberäkning!$C$6:$C$97)</f>
        <v>9</v>
      </c>
      <c r="AF25" s="79">
        <v>34</v>
      </c>
      <c r="AG25" s="72">
        <f>LOOKUP(AF25,Poängberäkning!$B$6:$B$97,Poängberäkning!$C$6:$C$97)</f>
        <v>17</v>
      </c>
      <c r="AH25" s="79">
        <v>40</v>
      </c>
      <c r="AI25" s="72">
        <f>LOOKUP(AH25,Poängberäkning!$B$6:$B$97,Poängberäkning!$C$6:$C$97)</f>
        <v>11</v>
      </c>
      <c r="AJ25" s="79">
        <v>0</v>
      </c>
      <c r="AK25" s="72">
        <f>LOOKUP(AJ25,Poängberäkning!$B$6:$B$97,Poängberäkning!$C$6:$C$97)</f>
        <v>0</v>
      </c>
      <c r="AL25" s="79">
        <v>38</v>
      </c>
      <c r="AM25" s="72">
        <f>LOOKUP(AL25,Poängberäkning!$B$6:$B$97,Poängberäkning!$C$6:$C$97)</f>
        <v>13</v>
      </c>
      <c r="AN25" s="123">
        <f>LARGE(($I25,$K25,$M25,$O25,$Q25,$S25),1)</f>
        <v>24</v>
      </c>
      <c r="AO25" s="124">
        <f>LARGE(($I25,$K25,$M25,$O25,$Q25,$S25),2)</f>
        <v>23</v>
      </c>
      <c r="AP25" s="124">
        <f>LARGE(($U25,$W25,$Y25,$AA25,$AC25,$AE25),1)</f>
        <v>18</v>
      </c>
      <c r="AQ25" s="124">
        <f>LARGE(($U25,$W25,$Y25,$AA25,$AC25,$AE25),2)</f>
        <v>13</v>
      </c>
      <c r="AR25" s="124">
        <f>LARGE(($AG25,$AI25,$AK25,$AM25),1)</f>
        <v>17</v>
      </c>
      <c r="AS25" s="125">
        <f>LARGE(($AG25,$AI25,$AK25,$AM25),2)</f>
        <v>13</v>
      </c>
      <c r="AT25" s="126">
        <f>LARGE(($AX25,$AY25,$AZ25,$BA25,$BB25,$BC25,$BD25,$BE25,$BF25,$BG25),1)</f>
        <v>22</v>
      </c>
      <c r="AU25" s="126">
        <f>LARGE(($AX25,$AY25,$AZ25,$BA25,$BB25,$BC25,$BD25,$BE25,$BF25,$BG25),2)</f>
        <v>20</v>
      </c>
      <c r="AV25" s="74">
        <f>LARGE(($AX25,$AY25,$AZ25,$BA25,$BB25,$BC25,$BD25,$BE25,$BF25,$BG25),3)</f>
        <v>16</v>
      </c>
      <c r="AW25" s="74">
        <f>LARGE(($AX25,$AY25,$AZ25,$BA25,$BB25,$BC25,$BD25,$BE25,$BF25,$BG25),4)</f>
        <v>11</v>
      </c>
      <c r="AX25" s="52">
        <f>LARGE(($I25,$K25,$M25,$O25,$Q25,$S25),3)</f>
        <v>22</v>
      </c>
      <c r="AY25" s="52">
        <f>LARGE(($I25,$K25,$M25,$O25,$Q25,$S25),4)</f>
        <v>20</v>
      </c>
      <c r="AZ25" s="52">
        <f>LARGE(($I25,$K25,$M25,$O25,$Q25,$S25),5)</f>
        <v>16</v>
      </c>
      <c r="BA25" s="52">
        <f>LARGE(($I25,$K25,$M25,$O25,$Q25,$S25),6)</f>
        <v>0</v>
      </c>
      <c r="BB25" s="53">
        <f>LARGE(($U25,$W25,$Y25,$AA25,$AC25,$AE25),3)</f>
        <v>11</v>
      </c>
      <c r="BC25" s="53">
        <f>LARGE(($U25,$W25,$Y25,$AA25,$AC25,$AE25),4)</f>
        <v>9</v>
      </c>
      <c r="BD25" s="53">
        <f>LARGE(($U25,$W25,$Y25,$AA25,$AC25,$AE25),5)</f>
        <v>7</v>
      </c>
      <c r="BE25" s="53">
        <f>LARGE(($U25,$W25,$Y25,$AA25,$AC25,$AE25),6)</f>
        <v>6</v>
      </c>
      <c r="BF25" s="53">
        <f>LARGE(($AG25,$AI25,$AK25,$AM25),3)</f>
        <v>11</v>
      </c>
      <c r="BG25" s="53">
        <f>LARGE(($AG25,$AI25,$AK25,$AM25),4)</f>
        <v>0</v>
      </c>
    </row>
    <row r="26" spans="1:59" ht="16.5" thickBot="1">
      <c r="A26" s="115">
        <f t="shared" si="3"/>
        <v>22</v>
      </c>
      <c r="B26" s="136">
        <f t="shared" si="4"/>
        <v>22</v>
      </c>
      <c r="C26" s="58" t="s">
        <v>110</v>
      </c>
      <c r="D26" s="59" t="s">
        <v>48</v>
      </c>
      <c r="E26" s="57">
        <f t="shared" si="5"/>
        <v>146</v>
      </c>
      <c r="F26" s="134">
        <f t="shared" si="6"/>
        <v>166</v>
      </c>
      <c r="G26" s="55">
        <f t="shared" si="7"/>
        <v>206</v>
      </c>
      <c r="H26" s="75">
        <v>27</v>
      </c>
      <c r="I26" s="62">
        <f>LOOKUP(H26,Poängberäkning!$B$6:$B$97,Poängberäkning!$C$6:$C$97)</f>
        <v>24</v>
      </c>
      <c r="J26" s="75">
        <v>43</v>
      </c>
      <c r="K26" s="62">
        <f>LOOKUP(J26,Poängberäkning!$B$6:$B$97,Poängberäkning!$C$6:$C$97)</f>
        <v>8</v>
      </c>
      <c r="L26" s="75">
        <v>38</v>
      </c>
      <c r="M26" s="62">
        <f>LOOKUP(L26,Poängberäkning!$B$6:$B$97,Poängberäkning!$C$6:$C$97)</f>
        <v>13</v>
      </c>
      <c r="N26" s="75">
        <v>26</v>
      </c>
      <c r="O26" s="62">
        <f>LOOKUP(N26,Poängberäkning!$B$6:$B$97,Poängberäkning!$C$6:$C$97)</f>
        <v>25</v>
      </c>
      <c r="P26" s="75">
        <v>43</v>
      </c>
      <c r="Q26" s="62">
        <f>LOOKUP(P26,Poängberäkning!$B$6:$B$97,Poängberäkning!$C$6:$C$97)</f>
        <v>8</v>
      </c>
      <c r="R26" s="75">
        <v>0</v>
      </c>
      <c r="S26" s="62">
        <f>LOOKUP(R26,Poängberäkning!$B$6:$B$97,Poängberäkning!$C$6:$C$97)</f>
        <v>0</v>
      </c>
      <c r="T26" s="77">
        <v>41</v>
      </c>
      <c r="U26" s="67">
        <f>LOOKUP(T26,Poängberäkning!$B$6:$B$97,Poängberäkning!$C$6:$C$97)</f>
        <v>10</v>
      </c>
      <c r="V26" s="77">
        <v>39</v>
      </c>
      <c r="W26" s="67">
        <f>LOOKUP(V26,Poängberäkning!$B$6:$B$97,Poängberäkning!$C$6:$C$97)</f>
        <v>12</v>
      </c>
      <c r="X26" s="77">
        <v>41</v>
      </c>
      <c r="Y26" s="67">
        <f>LOOKUP(X26,Poängberäkning!$B$6:$B$97,Poängberäkning!$C$6:$C$97)</f>
        <v>10</v>
      </c>
      <c r="Z26" s="77">
        <v>31</v>
      </c>
      <c r="AA26" s="67">
        <f>LOOKUP(Z26,Poängberäkning!$B$6:$B$97,Poängberäkning!$C$6:$C$97)</f>
        <v>20</v>
      </c>
      <c r="AB26" s="77">
        <v>39</v>
      </c>
      <c r="AC26" s="67">
        <f>LOOKUP(AB26,Poängberäkning!$B$6:$B$97,Poängberäkning!$C$6:$C$97)</f>
        <v>12</v>
      </c>
      <c r="AD26" s="77">
        <v>43</v>
      </c>
      <c r="AE26" s="67">
        <f>LOOKUP(AD26,Poängberäkning!$B$6:$B$97,Poängberäkning!$C$6:$C$97)</f>
        <v>8</v>
      </c>
      <c r="AF26" s="79">
        <v>45</v>
      </c>
      <c r="AG26" s="72">
        <f>LOOKUP(AF26,Poängberäkning!$B$6:$B$97,Poängberäkning!$C$6:$C$97)</f>
        <v>6</v>
      </c>
      <c r="AH26" s="79">
        <v>41</v>
      </c>
      <c r="AI26" s="72">
        <f>LOOKUP(AH26,Poängberäkning!$B$6:$B$97,Poängberäkning!$C$6:$C$97)</f>
        <v>10</v>
      </c>
      <c r="AJ26" s="79">
        <v>29</v>
      </c>
      <c r="AK26" s="72">
        <f>LOOKUP(AJ26,Poängberäkning!$B$6:$B$97,Poängberäkning!$C$6:$C$97)</f>
        <v>22</v>
      </c>
      <c r="AL26" s="79">
        <v>33</v>
      </c>
      <c r="AM26" s="72">
        <f>LOOKUP(AL26,Poängberäkning!$B$6:$B$97,Poängberäkning!$C$6:$C$97)</f>
        <v>18</v>
      </c>
      <c r="AN26" s="123">
        <f>LARGE(($I26,$K26,$M26,$O26,$Q26,$S26),1)</f>
        <v>25</v>
      </c>
      <c r="AO26" s="124">
        <f>LARGE(($I26,$K26,$M26,$O26,$Q26,$S26),2)</f>
        <v>24</v>
      </c>
      <c r="AP26" s="124">
        <f>LARGE(($U26,$W26,$Y26,$AA26,$AC26,$AE26),1)</f>
        <v>20</v>
      </c>
      <c r="AQ26" s="124">
        <f>LARGE(($U26,$W26,$Y26,$AA26,$AC26,$AE26),2)</f>
        <v>12</v>
      </c>
      <c r="AR26" s="124">
        <f>LARGE(($AG26,$AI26,$AK26,$AM26),1)</f>
        <v>22</v>
      </c>
      <c r="AS26" s="125">
        <f>LARGE(($AG26,$AI26,$AK26,$AM26),2)</f>
        <v>18</v>
      </c>
      <c r="AT26" s="126">
        <f>LARGE(($AX26,$AY26,$AZ26,$BA26,$BB26,$BC26,$BD26,$BE26,$BF26,$BG26),1)</f>
        <v>13</v>
      </c>
      <c r="AU26" s="126">
        <f>LARGE(($AX26,$AY26,$AZ26,$BA26,$BB26,$BC26,$BD26,$BE26,$BF26,$BG26),2)</f>
        <v>12</v>
      </c>
      <c r="AV26" s="74">
        <f>LARGE(($AX26,$AY26,$AZ26,$BA26,$BB26,$BC26,$BD26,$BE26,$BF26,$BG26),3)</f>
        <v>10</v>
      </c>
      <c r="AW26" s="74">
        <f>LARGE(($AX26,$AY26,$AZ26,$BA26,$BB26,$BC26,$BD26,$BE26,$BF26,$BG26),4)</f>
        <v>10</v>
      </c>
      <c r="AX26" s="52">
        <f>LARGE(($I26,$K26,$M26,$O26,$Q26,$S26),3)</f>
        <v>13</v>
      </c>
      <c r="AY26" s="52">
        <f>LARGE(($I26,$K26,$M26,$O26,$Q26,$S26),4)</f>
        <v>8</v>
      </c>
      <c r="AZ26" s="52">
        <f>LARGE(($I26,$K26,$M26,$O26,$Q26,$S26),5)</f>
        <v>8</v>
      </c>
      <c r="BA26" s="52">
        <f>LARGE(($I26,$K26,$M26,$O26,$Q26,$S26),6)</f>
        <v>0</v>
      </c>
      <c r="BB26" s="53">
        <f>LARGE(($U26,$W26,$Y26,$AA26,$AC26,$AE26),3)</f>
        <v>12</v>
      </c>
      <c r="BC26" s="53">
        <f>LARGE(($U26,$W26,$Y26,$AA26,$AC26,$AE26),4)</f>
        <v>10</v>
      </c>
      <c r="BD26" s="53">
        <f>LARGE(($U26,$W26,$Y26,$AA26,$AC26,$AE26),5)</f>
        <v>10</v>
      </c>
      <c r="BE26" s="53">
        <f>LARGE(($U26,$W26,$Y26,$AA26,$AC26,$AE26),6)</f>
        <v>8</v>
      </c>
      <c r="BF26" s="53">
        <f>LARGE(($AG26,$AI26,$AK26,$AM26),3)</f>
        <v>10</v>
      </c>
      <c r="BG26" s="53">
        <f>LARGE(($AG26,$AI26,$AK26,$AM26),4)</f>
        <v>6</v>
      </c>
    </row>
    <row r="27" spans="1:59" ht="15.75" customHeight="1" thickBot="1">
      <c r="A27" s="115">
        <f t="shared" si="3"/>
        <v>23</v>
      </c>
      <c r="B27" s="136">
        <f t="shared" si="4"/>
        <v>23</v>
      </c>
      <c r="C27" s="58" t="s">
        <v>119</v>
      </c>
      <c r="D27" s="59" t="s">
        <v>48</v>
      </c>
      <c r="E27" s="57">
        <f t="shared" si="5"/>
        <v>143</v>
      </c>
      <c r="F27" s="134">
        <f t="shared" si="6"/>
        <v>170</v>
      </c>
      <c r="G27" s="55">
        <f t="shared" si="7"/>
        <v>215</v>
      </c>
      <c r="H27" s="75">
        <v>0</v>
      </c>
      <c r="I27" s="62">
        <f>LOOKUP(H27,Poängberäkning!$B$6:$B$97,Poängberäkning!$C$6:$C$97)</f>
        <v>0</v>
      </c>
      <c r="J27" s="75">
        <v>31</v>
      </c>
      <c r="K27" s="62">
        <f>LOOKUP(J27,Poängberäkning!$B$6:$B$97,Poängberäkning!$C$6:$C$97)</f>
        <v>20</v>
      </c>
      <c r="L27" s="75">
        <v>37</v>
      </c>
      <c r="M27" s="62">
        <f>LOOKUP(L27,Poängberäkning!$B$6:$B$97,Poängberäkning!$C$6:$C$97)</f>
        <v>14</v>
      </c>
      <c r="N27" s="75">
        <v>0</v>
      </c>
      <c r="O27" s="62">
        <f>LOOKUP(N27,Poängberäkning!$B$6:$B$97,Poängberäkning!$C$6:$C$97)</f>
        <v>0</v>
      </c>
      <c r="P27" s="75">
        <v>35</v>
      </c>
      <c r="Q27" s="62">
        <f>LOOKUP(P27,Poängberäkning!$B$6:$B$97,Poängberäkning!$C$6:$C$97)</f>
        <v>16</v>
      </c>
      <c r="R27" s="75">
        <v>39</v>
      </c>
      <c r="S27" s="62">
        <f>LOOKUP(R27,Poängberäkning!$B$6:$B$97,Poängberäkning!$C$6:$C$97)</f>
        <v>12</v>
      </c>
      <c r="T27" s="77">
        <v>40</v>
      </c>
      <c r="U27" s="67">
        <f>LOOKUP(T27,Poängberäkning!$B$6:$B$97,Poängberäkning!$C$6:$C$97)</f>
        <v>11</v>
      </c>
      <c r="V27" s="77">
        <v>40</v>
      </c>
      <c r="W27" s="67">
        <f>LOOKUP(V27,Poängberäkning!$B$6:$B$97,Poängberäkning!$C$6:$C$97)</f>
        <v>11</v>
      </c>
      <c r="X27" s="77">
        <v>38</v>
      </c>
      <c r="Y27" s="67">
        <f>LOOKUP(X27,Poängberäkning!$B$6:$B$97,Poängberäkning!$C$6:$C$97)</f>
        <v>13</v>
      </c>
      <c r="Z27" s="77">
        <v>38</v>
      </c>
      <c r="AA27" s="67">
        <f>LOOKUP(Z27,Poängberäkning!$B$6:$B$97,Poängberäkning!$C$6:$C$97)</f>
        <v>13</v>
      </c>
      <c r="AB27" s="77">
        <v>36</v>
      </c>
      <c r="AC27" s="67">
        <f>LOOKUP(AB27,Poängberäkning!$B$6:$B$97,Poängberäkning!$C$6:$C$97)</f>
        <v>15</v>
      </c>
      <c r="AD27" s="77">
        <v>40</v>
      </c>
      <c r="AE27" s="67">
        <f>LOOKUP(AD27,Poängberäkning!$B$6:$B$97,Poängberäkning!$C$6:$C$97)</f>
        <v>11</v>
      </c>
      <c r="AF27" s="79">
        <v>32</v>
      </c>
      <c r="AG27" s="72">
        <f>LOOKUP(AF27,Poängberäkning!$B$6:$B$97,Poängberäkning!$C$6:$C$97)</f>
        <v>19</v>
      </c>
      <c r="AH27" s="79">
        <v>27</v>
      </c>
      <c r="AI27" s="72">
        <f>LOOKUP(AH27,Poängberäkning!$B$6:$B$97,Poängberäkning!$C$6:$C$97)</f>
        <v>24</v>
      </c>
      <c r="AJ27" s="79">
        <v>36</v>
      </c>
      <c r="AK27" s="72">
        <f>LOOKUP(AJ27,Poängberäkning!$B$6:$B$97,Poängberäkning!$C$6:$C$97)</f>
        <v>15</v>
      </c>
      <c r="AL27" s="79">
        <v>30</v>
      </c>
      <c r="AM27" s="72">
        <f>LOOKUP(AL27,Poängberäkning!$B$6:$B$97,Poängberäkning!$C$6:$C$97)</f>
        <v>21</v>
      </c>
      <c r="AN27" s="123">
        <f>LARGE(($I27,$K27,$M27,$O27,$Q27,$S27),1)</f>
        <v>20</v>
      </c>
      <c r="AO27" s="124">
        <f>LARGE(($I27,$K27,$M27,$O27,$Q27,$S27),2)</f>
        <v>16</v>
      </c>
      <c r="AP27" s="124">
        <f>LARGE(($U27,$W27,$Y27,$AA27,$AC27,$AE27),1)</f>
        <v>15</v>
      </c>
      <c r="AQ27" s="124">
        <f>LARGE(($U27,$W27,$Y27,$AA27,$AC27,$AE27),2)</f>
        <v>13</v>
      </c>
      <c r="AR27" s="124">
        <f>LARGE(($AG27,$AI27,$AK27,$AM27),1)</f>
        <v>24</v>
      </c>
      <c r="AS27" s="125">
        <f>LARGE(($AG27,$AI27,$AK27,$AM27),2)</f>
        <v>21</v>
      </c>
      <c r="AT27" s="126">
        <f>LARGE(($AX27,$AY27,$AZ27,$BA27,$BB27,$BC27,$BD27,$BE27,$BF27,$BG27),1)</f>
        <v>19</v>
      </c>
      <c r="AU27" s="126">
        <f>LARGE(($AX27,$AY27,$AZ27,$BA27,$BB27,$BC27,$BD27,$BE27,$BF27,$BG27),2)</f>
        <v>15</v>
      </c>
      <c r="AV27" s="74">
        <f>LARGE(($AX27,$AY27,$AZ27,$BA27,$BB27,$BC27,$BD27,$BE27,$BF27,$BG27),3)</f>
        <v>14</v>
      </c>
      <c r="AW27" s="74">
        <f>LARGE(($AX27,$AY27,$AZ27,$BA27,$BB27,$BC27,$BD27,$BE27,$BF27,$BG27),4)</f>
        <v>13</v>
      </c>
      <c r="AX27" s="52">
        <f>LARGE(($I27,$K27,$M27,$O27,$Q27,$S27),3)</f>
        <v>14</v>
      </c>
      <c r="AY27" s="52">
        <f>LARGE(($I27,$K27,$M27,$O27,$Q27,$S27),4)</f>
        <v>12</v>
      </c>
      <c r="AZ27" s="52">
        <f>LARGE(($I27,$K27,$M27,$O27,$Q27,$S27),5)</f>
        <v>0</v>
      </c>
      <c r="BA27" s="52">
        <f>LARGE(($I27,$K27,$M27,$O27,$Q27,$S27),6)</f>
        <v>0</v>
      </c>
      <c r="BB27" s="53">
        <f>LARGE(($U27,$W27,$Y27,$AA27,$AC27,$AE27),3)</f>
        <v>13</v>
      </c>
      <c r="BC27" s="53">
        <f>LARGE(($U27,$W27,$Y27,$AA27,$AC27,$AE27),4)</f>
        <v>11</v>
      </c>
      <c r="BD27" s="53">
        <f>LARGE(($U27,$W27,$Y27,$AA27,$AC27,$AE27),5)</f>
        <v>11</v>
      </c>
      <c r="BE27" s="53">
        <f>LARGE(($U27,$W27,$Y27,$AA27,$AC27,$AE27),6)</f>
        <v>11</v>
      </c>
      <c r="BF27" s="53">
        <f>LARGE(($AG27,$AI27,$AK27,$AM27),3)</f>
        <v>19</v>
      </c>
      <c r="BG27" s="53">
        <f>LARGE(($AG27,$AI27,$AK27,$AM27),4)</f>
        <v>15</v>
      </c>
    </row>
    <row r="28" spans="1:59" ht="15.75" customHeight="1" thickBot="1">
      <c r="A28" s="115">
        <f t="shared" si="3"/>
        <v>24</v>
      </c>
      <c r="B28" s="136">
        <f t="shared" si="4"/>
        <v>24</v>
      </c>
      <c r="C28" s="58" t="s">
        <v>115</v>
      </c>
      <c r="D28" s="59" t="s">
        <v>48</v>
      </c>
      <c r="E28" s="57">
        <f t="shared" si="5"/>
        <v>142</v>
      </c>
      <c r="F28" s="134">
        <f t="shared" si="6"/>
        <v>161</v>
      </c>
      <c r="G28" s="55">
        <f t="shared" si="7"/>
        <v>161</v>
      </c>
      <c r="H28" s="75">
        <v>32</v>
      </c>
      <c r="I28" s="62">
        <f>LOOKUP(H28,Poängberäkning!$B$6:$B$97,Poängberäkning!$C$6:$C$97)</f>
        <v>19</v>
      </c>
      <c r="J28" s="75">
        <v>0</v>
      </c>
      <c r="K28" s="62">
        <f>LOOKUP(J28,Poängberäkning!$B$6:$B$97,Poängberäkning!$C$6:$C$97)</f>
        <v>0</v>
      </c>
      <c r="L28" s="75">
        <v>30</v>
      </c>
      <c r="M28" s="62">
        <f>LOOKUP(L28,Poängberäkning!$B$6:$B$97,Poängberäkning!$C$6:$C$97)</f>
        <v>21</v>
      </c>
      <c r="N28" s="75">
        <v>0</v>
      </c>
      <c r="O28" s="62">
        <f>LOOKUP(N28,Poängberäkning!$B$6:$B$97,Poängberäkning!$C$6:$C$97)</f>
        <v>0</v>
      </c>
      <c r="P28" s="75">
        <v>0</v>
      </c>
      <c r="Q28" s="62">
        <f>LOOKUP(P28,Poängberäkning!$B$6:$B$97,Poängberäkning!$C$6:$C$97)</f>
        <v>0</v>
      </c>
      <c r="R28" s="75">
        <v>0</v>
      </c>
      <c r="S28" s="62">
        <f>LOOKUP(R28,Poängberäkning!$B$6:$B$97,Poängberäkning!$C$6:$C$97)</f>
        <v>0</v>
      </c>
      <c r="T28" s="77">
        <v>36</v>
      </c>
      <c r="U28" s="67">
        <f>LOOKUP(T28,Poängberäkning!$B$6:$B$97,Poängberäkning!$C$6:$C$97)</f>
        <v>15</v>
      </c>
      <c r="V28" s="77">
        <v>35</v>
      </c>
      <c r="W28" s="67">
        <f>LOOKUP(V28,Poängberäkning!$B$6:$B$97,Poängberäkning!$C$6:$C$97)</f>
        <v>16</v>
      </c>
      <c r="X28" s="77">
        <v>40</v>
      </c>
      <c r="Y28" s="67">
        <f>LOOKUP(X28,Poängberäkning!$B$6:$B$97,Poängberäkning!$C$6:$C$97)</f>
        <v>11</v>
      </c>
      <c r="Z28" s="77">
        <v>43</v>
      </c>
      <c r="AA28" s="67">
        <f>LOOKUP(Z28,Poängberäkning!$B$6:$B$97,Poängberäkning!$C$6:$C$97)</f>
        <v>8</v>
      </c>
      <c r="AB28" s="77">
        <v>0</v>
      </c>
      <c r="AC28" s="67">
        <f>LOOKUP(AB28,Poängberäkning!$B$6:$B$97,Poängberäkning!$C$6:$C$97)</f>
        <v>0</v>
      </c>
      <c r="AD28" s="77">
        <v>0</v>
      </c>
      <c r="AE28" s="67">
        <f>LOOKUP(AD28,Poängberäkning!$B$6:$B$97,Poängberäkning!$C$6:$C$97)</f>
        <v>0</v>
      </c>
      <c r="AF28" s="79">
        <v>40</v>
      </c>
      <c r="AG28" s="72">
        <f>LOOKUP(AF28,Poängberäkning!$B$6:$B$97,Poängberäkning!$C$6:$C$97)</f>
        <v>11</v>
      </c>
      <c r="AH28" s="79">
        <v>34</v>
      </c>
      <c r="AI28" s="72">
        <f>LOOKUP(AH28,Poängberäkning!$B$6:$B$97,Poängberäkning!$C$6:$C$97)</f>
        <v>17</v>
      </c>
      <c r="AJ28" s="79">
        <v>31</v>
      </c>
      <c r="AK28" s="72">
        <f>LOOKUP(AJ28,Poängberäkning!$B$6:$B$97,Poängberäkning!$C$6:$C$97)</f>
        <v>20</v>
      </c>
      <c r="AL28" s="79">
        <v>28</v>
      </c>
      <c r="AM28" s="72">
        <f>LOOKUP(AL28,Poängberäkning!$B$6:$B$97,Poängberäkning!$C$6:$C$97)</f>
        <v>23</v>
      </c>
      <c r="AN28" s="123">
        <f>LARGE(($I28,$K28,$M28,$O28,$Q28,$S28),1)</f>
        <v>21</v>
      </c>
      <c r="AO28" s="124">
        <f>LARGE(($I28,$K28,$M28,$O28,$Q28,$S28),2)</f>
        <v>19</v>
      </c>
      <c r="AP28" s="124">
        <f>LARGE(($U28,$W28,$Y28,$AA28,$AC28,$AE28),1)</f>
        <v>16</v>
      </c>
      <c r="AQ28" s="124">
        <f>LARGE(($U28,$W28,$Y28,$AA28,$AC28,$AE28),2)</f>
        <v>15</v>
      </c>
      <c r="AR28" s="124">
        <f>LARGE(($AG28,$AI28,$AK28,$AM28),1)</f>
        <v>23</v>
      </c>
      <c r="AS28" s="125">
        <f>LARGE(($AG28,$AI28,$AK28,$AM28),2)</f>
        <v>20</v>
      </c>
      <c r="AT28" s="126">
        <f>LARGE(($AX28,$AY28,$AZ28,$BA28,$BB28,$BC28,$BD28,$BE28,$BF28,$BG28),1)</f>
        <v>17</v>
      </c>
      <c r="AU28" s="126">
        <f>LARGE(($AX28,$AY28,$AZ28,$BA28,$BB28,$BC28,$BD28,$BE28,$BF28,$BG28),2)</f>
        <v>11</v>
      </c>
      <c r="AV28" s="74">
        <f>LARGE(($AX28,$AY28,$AZ28,$BA28,$BB28,$BC28,$BD28,$BE28,$BF28,$BG28),3)</f>
        <v>11</v>
      </c>
      <c r="AW28" s="74">
        <f>LARGE(($AX28,$AY28,$AZ28,$BA28,$BB28,$BC28,$BD28,$BE28,$BF28,$BG28),4)</f>
        <v>8</v>
      </c>
      <c r="AX28" s="52">
        <f>LARGE(($I28,$K28,$M28,$O28,$Q28,$S28),3)</f>
        <v>0</v>
      </c>
      <c r="AY28" s="52">
        <f>LARGE(($I28,$K28,$M28,$O28,$Q28,$S28),4)</f>
        <v>0</v>
      </c>
      <c r="AZ28" s="52">
        <f>LARGE(($I28,$K28,$M28,$O28,$Q28,$S28),5)</f>
        <v>0</v>
      </c>
      <c r="BA28" s="52">
        <f>LARGE(($I28,$K28,$M28,$O28,$Q28,$S28),6)</f>
        <v>0</v>
      </c>
      <c r="BB28" s="53">
        <f>LARGE(($U28,$W28,$Y28,$AA28,$AC28,$AE28),3)</f>
        <v>11</v>
      </c>
      <c r="BC28" s="53">
        <f>LARGE(($U28,$W28,$Y28,$AA28,$AC28,$AE28),4)</f>
        <v>8</v>
      </c>
      <c r="BD28" s="53">
        <f>LARGE(($U28,$W28,$Y28,$AA28,$AC28,$AE28),5)</f>
        <v>0</v>
      </c>
      <c r="BE28" s="53">
        <f>LARGE(($U28,$W28,$Y28,$AA28,$AC28,$AE28),6)</f>
        <v>0</v>
      </c>
      <c r="BF28" s="53">
        <f>LARGE(($AG28,$AI28,$AK28,$AM28),3)</f>
        <v>17</v>
      </c>
      <c r="BG28" s="53">
        <f>LARGE(($AG28,$AI28,$AK28,$AM28),4)</f>
        <v>11</v>
      </c>
    </row>
    <row r="29" spans="1:59" ht="15.75" customHeight="1" thickBot="1">
      <c r="A29" s="115">
        <f t="shared" si="3"/>
        <v>25</v>
      </c>
      <c r="B29" s="136">
        <f t="shared" si="4"/>
        <v>25</v>
      </c>
      <c r="C29" s="58" t="s">
        <v>123</v>
      </c>
      <c r="D29" s="59" t="s">
        <v>60</v>
      </c>
      <c r="E29" s="57">
        <f t="shared" si="5"/>
        <v>126</v>
      </c>
      <c r="F29" s="134">
        <f t="shared" si="6"/>
        <v>145</v>
      </c>
      <c r="G29" s="55">
        <f t="shared" si="7"/>
        <v>166</v>
      </c>
      <c r="H29" s="75">
        <v>0</v>
      </c>
      <c r="I29" s="62">
        <f>LOOKUP(H29,Poängberäkning!$B$6:$B$97,Poängberäkning!$C$6:$C$97)</f>
        <v>0</v>
      </c>
      <c r="J29" s="75">
        <v>34</v>
      </c>
      <c r="K29" s="62">
        <f>LOOKUP(J29,Poängberäkning!$B$6:$B$97,Poängberäkning!$C$6:$C$97)</f>
        <v>17</v>
      </c>
      <c r="L29" s="75">
        <v>0</v>
      </c>
      <c r="M29" s="62">
        <f>LOOKUP(L29,Poängberäkning!$B$6:$B$97,Poängberäkning!$C$6:$C$97)</f>
        <v>0</v>
      </c>
      <c r="N29" s="75">
        <v>0</v>
      </c>
      <c r="O29" s="62">
        <f>LOOKUP(N29,Poängberäkning!$B$6:$B$97,Poängberäkning!$C$6:$C$97)</f>
        <v>0</v>
      </c>
      <c r="P29" s="75">
        <v>40</v>
      </c>
      <c r="Q29" s="62">
        <f>LOOKUP(P29,Poängberäkning!$B$6:$B$97,Poängberäkning!$C$6:$C$97)</f>
        <v>11</v>
      </c>
      <c r="R29" s="75">
        <v>31</v>
      </c>
      <c r="S29" s="62">
        <f>LOOKUP(R29,Poängberäkning!$B$6:$B$97,Poängberäkning!$C$6:$C$97)</f>
        <v>20</v>
      </c>
      <c r="T29" s="77">
        <v>42</v>
      </c>
      <c r="U29" s="67">
        <f>LOOKUP(T29,Poängberäkning!$B$6:$B$97,Poängberäkning!$C$6:$C$97)</f>
        <v>9</v>
      </c>
      <c r="V29" s="77">
        <v>46</v>
      </c>
      <c r="W29" s="67">
        <f>LOOKUP(V29,Poängberäkning!$B$6:$B$97,Poängberäkning!$C$6:$C$97)</f>
        <v>5</v>
      </c>
      <c r="X29" s="77">
        <v>44</v>
      </c>
      <c r="Y29" s="67">
        <f>LOOKUP(X29,Poängberäkning!$B$6:$B$97,Poängberäkning!$C$6:$C$97)</f>
        <v>7</v>
      </c>
      <c r="Z29" s="77">
        <v>40</v>
      </c>
      <c r="AA29" s="67">
        <f>LOOKUP(Z29,Poängberäkning!$B$6:$B$97,Poängberäkning!$C$6:$C$97)</f>
        <v>11</v>
      </c>
      <c r="AB29" s="77">
        <v>38</v>
      </c>
      <c r="AC29" s="67">
        <f>LOOKUP(AB29,Poängberäkning!$B$6:$B$97,Poängberäkning!$C$6:$C$97)</f>
        <v>13</v>
      </c>
      <c r="AD29" s="77">
        <v>41</v>
      </c>
      <c r="AE29" s="67">
        <f>LOOKUP(AD29,Poängberäkning!$B$6:$B$97,Poängberäkning!$C$6:$C$97)</f>
        <v>10</v>
      </c>
      <c r="AF29" s="79">
        <v>42</v>
      </c>
      <c r="AG29" s="72">
        <f>LOOKUP(AF29,Poängberäkning!$B$6:$B$97,Poängberäkning!$C$6:$C$97)</f>
        <v>9</v>
      </c>
      <c r="AH29" s="79">
        <v>30</v>
      </c>
      <c r="AI29" s="72">
        <f>LOOKUP(AH29,Poängberäkning!$B$6:$B$97,Poängberäkning!$C$6:$C$97)</f>
        <v>21</v>
      </c>
      <c r="AJ29" s="79">
        <v>34</v>
      </c>
      <c r="AK29" s="72">
        <f>LOOKUP(AJ29,Poängberäkning!$B$6:$B$97,Poängberäkning!$C$6:$C$97)</f>
        <v>17</v>
      </c>
      <c r="AL29" s="79">
        <v>35</v>
      </c>
      <c r="AM29" s="72">
        <f>LOOKUP(AL29,Poängberäkning!$B$6:$B$97,Poängberäkning!$C$6:$C$97)</f>
        <v>16</v>
      </c>
      <c r="AN29" s="123">
        <f>LARGE(($I29,$K29,$M29,$O29,$Q29,$S29),1)</f>
        <v>20</v>
      </c>
      <c r="AO29" s="124">
        <f>LARGE(($I29,$K29,$M29,$O29,$Q29,$S29),2)</f>
        <v>17</v>
      </c>
      <c r="AP29" s="124">
        <f>LARGE(($U29,$W29,$Y29,$AA29,$AC29,$AE29),1)</f>
        <v>13</v>
      </c>
      <c r="AQ29" s="124">
        <f>LARGE(($U29,$W29,$Y29,$AA29,$AC29,$AE29),2)</f>
        <v>11</v>
      </c>
      <c r="AR29" s="124">
        <f>LARGE(($AG29,$AI29,$AK29,$AM29),1)</f>
        <v>21</v>
      </c>
      <c r="AS29" s="125">
        <f>LARGE(($AG29,$AI29,$AK29,$AM29),2)</f>
        <v>17</v>
      </c>
      <c r="AT29" s="126">
        <f>LARGE(($AX29,$AY29,$AZ29,$BA29,$BB29,$BC29,$BD29,$BE29,$BF29,$BG29),1)</f>
        <v>16</v>
      </c>
      <c r="AU29" s="126">
        <f>LARGE(($AX29,$AY29,$AZ29,$BA29,$BB29,$BC29,$BD29,$BE29,$BF29,$BG29),2)</f>
        <v>11</v>
      </c>
      <c r="AV29" s="74">
        <f>LARGE(($AX29,$AY29,$AZ29,$BA29,$BB29,$BC29,$BD29,$BE29,$BF29,$BG29),3)</f>
        <v>10</v>
      </c>
      <c r="AW29" s="74">
        <f>LARGE(($AX29,$AY29,$AZ29,$BA29,$BB29,$BC29,$BD29,$BE29,$BF29,$BG29),4)</f>
        <v>9</v>
      </c>
      <c r="AX29" s="52">
        <f>LARGE(($I29,$K29,$M29,$O29,$Q29,$S29),3)</f>
        <v>11</v>
      </c>
      <c r="AY29" s="52">
        <f>LARGE(($I29,$K29,$M29,$O29,$Q29,$S29),4)</f>
        <v>0</v>
      </c>
      <c r="AZ29" s="52">
        <f>LARGE(($I29,$K29,$M29,$O29,$Q29,$S29),5)</f>
        <v>0</v>
      </c>
      <c r="BA29" s="52">
        <f>LARGE(($I29,$K29,$M29,$O29,$Q29,$S29),6)</f>
        <v>0</v>
      </c>
      <c r="BB29" s="53">
        <f>LARGE(($U29,$W29,$Y29,$AA29,$AC29,$AE29),3)</f>
        <v>10</v>
      </c>
      <c r="BC29" s="53">
        <f>LARGE(($U29,$W29,$Y29,$AA29,$AC29,$AE29),4)</f>
        <v>9</v>
      </c>
      <c r="BD29" s="53">
        <f>LARGE(($U29,$W29,$Y29,$AA29,$AC29,$AE29),5)</f>
        <v>7</v>
      </c>
      <c r="BE29" s="53">
        <f>LARGE(($U29,$W29,$Y29,$AA29,$AC29,$AE29),6)</f>
        <v>5</v>
      </c>
      <c r="BF29" s="53">
        <f>LARGE(($AG29,$AI29,$AK29,$AM29),3)</f>
        <v>16</v>
      </c>
      <c r="BG29" s="53">
        <f>LARGE(($AG29,$AI29,$AK29,$AM29),4)</f>
        <v>9</v>
      </c>
    </row>
    <row r="30" spans="1:59" ht="15.75" customHeight="1" thickBot="1">
      <c r="A30" s="115">
        <f t="shared" si="3"/>
        <v>26</v>
      </c>
      <c r="B30" s="136">
        <f t="shared" si="4"/>
        <v>26</v>
      </c>
      <c r="C30" s="58" t="s">
        <v>113</v>
      </c>
      <c r="D30" s="59" t="s">
        <v>48</v>
      </c>
      <c r="E30" s="57">
        <f t="shared" si="5"/>
        <v>110</v>
      </c>
      <c r="F30" s="134">
        <f t="shared" si="6"/>
        <v>130</v>
      </c>
      <c r="G30" s="55">
        <f t="shared" si="7"/>
        <v>146</v>
      </c>
      <c r="H30" s="75">
        <v>30</v>
      </c>
      <c r="I30" s="62">
        <f>LOOKUP(H30,Poängberäkning!$B$6:$B$97,Poängberäkning!$C$6:$C$97)</f>
        <v>21</v>
      </c>
      <c r="J30" s="75">
        <v>36</v>
      </c>
      <c r="K30" s="62">
        <f>LOOKUP(J30,Poängberäkning!$B$6:$B$97,Poängberäkning!$C$6:$C$97)</f>
        <v>15</v>
      </c>
      <c r="L30" s="75">
        <v>39</v>
      </c>
      <c r="M30" s="62">
        <f>LOOKUP(L30,Poängberäkning!$B$6:$B$97,Poängberäkning!$C$6:$C$97)</f>
        <v>12</v>
      </c>
      <c r="N30" s="75">
        <v>0</v>
      </c>
      <c r="O30" s="62">
        <f>LOOKUP(N30,Poängberäkning!$B$6:$B$97,Poängberäkning!$C$6:$C$97)</f>
        <v>0</v>
      </c>
      <c r="P30" s="75">
        <v>41</v>
      </c>
      <c r="Q30" s="62">
        <f>LOOKUP(P30,Poängberäkning!$B$6:$B$97,Poängberäkning!$C$6:$C$97)</f>
        <v>10</v>
      </c>
      <c r="R30" s="75">
        <v>37</v>
      </c>
      <c r="S30" s="62">
        <f>LOOKUP(R30,Poängberäkning!$B$6:$B$97,Poängberäkning!$C$6:$C$97)</f>
        <v>14</v>
      </c>
      <c r="T30" s="77">
        <v>0</v>
      </c>
      <c r="U30" s="67">
        <f>LOOKUP(T30,Poängberäkning!$B$6:$B$97,Poängberäkning!$C$6:$C$97)</f>
        <v>0</v>
      </c>
      <c r="V30" s="77">
        <v>42</v>
      </c>
      <c r="W30" s="67">
        <f>LOOKUP(V30,Poängberäkning!$B$6:$B$97,Poängberäkning!$C$6:$C$97)</f>
        <v>9</v>
      </c>
      <c r="X30" s="77">
        <v>42</v>
      </c>
      <c r="Y30" s="67">
        <f>LOOKUP(X30,Poängberäkning!$B$6:$B$97,Poängberäkning!$C$6:$C$97)</f>
        <v>9</v>
      </c>
      <c r="Z30" s="77">
        <v>42</v>
      </c>
      <c r="AA30" s="67">
        <f>LOOKUP(Z30,Poängberäkning!$B$6:$B$97,Poängberäkning!$C$6:$C$97)</f>
        <v>9</v>
      </c>
      <c r="AB30" s="77">
        <v>0</v>
      </c>
      <c r="AC30" s="67">
        <f>LOOKUP(AB30,Poängberäkning!$B$6:$B$97,Poängberäkning!$C$6:$C$97)</f>
        <v>0</v>
      </c>
      <c r="AD30" s="77">
        <v>44</v>
      </c>
      <c r="AE30" s="67">
        <f>LOOKUP(AD30,Poängberäkning!$B$6:$B$97,Poängberäkning!$C$6:$C$97)</f>
        <v>7</v>
      </c>
      <c r="AF30" s="79">
        <v>41</v>
      </c>
      <c r="AG30" s="72">
        <f>LOOKUP(AF30,Poängberäkning!$B$6:$B$97,Poängberäkning!$C$6:$C$97)</f>
        <v>10</v>
      </c>
      <c r="AH30" s="79">
        <v>37</v>
      </c>
      <c r="AI30" s="72">
        <f>LOOKUP(AH30,Poängberäkning!$B$6:$B$97,Poängberäkning!$C$6:$C$97)</f>
        <v>14</v>
      </c>
      <c r="AJ30" s="79">
        <v>35</v>
      </c>
      <c r="AK30" s="72">
        <f>LOOKUP(AJ30,Poängberäkning!$B$6:$B$97,Poängberäkning!$C$6:$C$97)</f>
        <v>16</v>
      </c>
      <c r="AL30" s="79">
        <v>0</v>
      </c>
      <c r="AM30" s="72">
        <f>LOOKUP(AL30,Poängberäkning!$B$6:$B$97,Poängberäkning!$C$6:$C$97)</f>
        <v>0</v>
      </c>
      <c r="AN30" s="123">
        <f>LARGE(($I30,$K30,$M30,$O30,$Q30,$S30),1)</f>
        <v>21</v>
      </c>
      <c r="AO30" s="124">
        <f>LARGE(($I30,$K30,$M30,$O30,$Q30,$S30),2)</f>
        <v>15</v>
      </c>
      <c r="AP30" s="124">
        <f>LARGE(($U30,$W30,$Y30,$AA30,$AC30,$AE30),1)</f>
        <v>9</v>
      </c>
      <c r="AQ30" s="124">
        <f>LARGE(($U30,$W30,$Y30,$AA30,$AC30,$AE30),2)</f>
        <v>9</v>
      </c>
      <c r="AR30" s="124">
        <f>LARGE(($AG30,$AI30,$AK30,$AM30),1)</f>
        <v>16</v>
      </c>
      <c r="AS30" s="125">
        <f>LARGE(($AG30,$AI30,$AK30,$AM30),2)</f>
        <v>14</v>
      </c>
      <c r="AT30" s="126">
        <f>LARGE(($AX30,$AY30,$AZ30,$BA30,$BB30,$BC30,$BD30,$BE30,$BF30,$BG30),1)</f>
        <v>14</v>
      </c>
      <c r="AU30" s="126">
        <f>LARGE(($AX30,$AY30,$AZ30,$BA30,$BB30,$BC30,$BD30,$BE30,$BF30,$BG30),2)</f>
        <v>12</v>
      </c>
      <c r="AV30" s="74">
        <f>LARGE(($AX30,$AY30,$AZ30,$BA30,$BB30,$BC30,$BD30,$BE30,$BF30,$BG30),3)</f>
        <v>10</v>
      </c>
      <c r="AW30" s="74">
        <f>LARGE(($AX30,$AY30,$AZ30,$BA30,$BB30,$BC30,$BD30,$BE30,$BF30,$BG30),4)</f>
        <v>10</v>
      </c>
      <c r="AX30" s="52">
        <f>LARGE(($I30,$K30,$M30,$O30,$Q30,$S30),3)</f>
        <v>14</v>
      </c>
      <c r="AY30" s="52">
        <f>LARGE(($I30,$K30,$M30,$O30,$Q30,$S30),4)</f>
        <v>12</v>
      </c>
      <c r="AZ30" s="52">
        <f>LARGE(($I30,$K30,$M30,$O30,$Q30,$S30),5)</f>
        <v>10</v>
      </c>
      <c r="BA30" s="52">
        <f>LARGE(($I30,$K30,$M30,$O30,$Q30,$S30),6)</f>
        <v>0</v>
      </c>
      <c r="BB30" s="53">
        <f>LARGE(($U30,$W30,$Y30,$AA30,$AC30,$AE30),3)</f>
        <v>9</v>
      </c>
      <c r="BC30" s="53">
        <f>LARGE(($U30,$W30,$Y30,$AA30,$AC30,$AE30),4)</f>
        <v>7</v>
      </c>
      <c r="BD30" s="53">
        <f>LARGE(($U30,$W30,$Y30,$AA30,$AC30,$AE30),5)</f>
        <v>0</v>
      </c>
      <c r="BE30" s="53">
        <f>LARGE(($U30,$W30,$Y30,$AA30,$AC30,$AE30),6)</f>
        <v>0</v>
      </c>
      <c r="BF30" s="53">
        <f>LARGE(($AG30,$AI30,$AK30,$AM30),3)</f>
        <v>10</v>
      </c>
      <c r="BG30" s="53">
        <f>LARGE(($AG30,$AI30,$AK30,$AM30),4)</f>
        <v>0</v>
      </c>
    </row>
    <row r="31" spans="1:59" ht="15.75" customHeight="1" thickBot="1">
      <c r="A31" s="115">
        <f t="shared" si="3"/>
        <v>27</v>
      </c>
      <c r="B31" s="136">
        <f t="shared" si="4"/>
        <v>27</v>
      </c>
      <c r="C31" s="58" t="s">
        <v>120</v>
      </c>
      <c r="D31" s="59" t="s">
        <v>54</v>
      </c>
      <c r="E31" s="57">
        <f t="shared" si="5"/>
        <v>108</v>
      </c>
      <c r="F31" s="134">
        <f t="shared" si="6"/>
        <v>120</v>
      </c>
      <c r="G31" s="55">
        <f t="shared" si="7"/>
        <v>125</v>
      </c>
      <c r="H31" s="75">
        <v>0</v>
      </c>
      <c r="I31" s="62">
        <f>LOOKUP(H31,Poängberäkning!$B$6:$B$97,Poängberäkning!$C$6:$C$97)</f>
        <v>0</v>
      </c>
      <c r="J31" s="75">
        <v>32</v>
      </c>
      <c r="K31" s="62">
        <f>LOOKUP(J31,Poängberäkning!$B$6:$B$97,Poängberäkning!$C$6:$C$97)</f>
        <v>19</v>
      </c>
      <c r="L31" s="75">
        <v>28</v>
      </c>
      <c r="M31" s="62">
        <f>LOOKUP(L31,Poängberäkning!$B$6:$B$97,Poängberäkning!$C$6:$C$97)</f>
        <v>23</v>
      </c>
      <c r="N31" s="75">
        <v>0</v>
      </c>
      <c r="O31" s="62">
        <f>LOOKUP(N31,Poängberäkning!$B$6:$B$97,Poängberäkning!$C$6:$C$97)</f>
        <v>0</v>
      </c>
      <c r="P31" s="75">
        <v>0</v>
      </c>
      <c r="Q31" s="62">
        <f>LOOKUP(P31,Poängberäkning!$B$6:$B$97,Poängberäkning!$C$6:$C$97)</f>
        <v>0</v>
      </c>
      <c r="R31" s="75">
        <v>34</v>
      </c>
      <c r="S31" s="62">
        <f>LOOKUP(R31,Poängberäkning!$B$6:$B$97,Poängberäkning!$C$6:$C$97)</f>
        <v>17</v>
      </c>
      <c r="T31" s="77">
        <v>43</v>
      </c>
      <c r="U31" s="67">
        <f>LOOKUP(T31,Poängberäkning!$B$6:$B$97,Poängberäkning!$C$6:$C$97)</f>
        <v>8</v>
      </c>
      <c r="V31" s="77">
        <v>45</v>
      </c>
      <c r="W31" s="67">
        <f>LOOKUP(V31,Poängberäkning!$B$6:$B$97,Poängberäkning!$C$6:$C$97)</f>
        <v>6</v>
      </c>
      <c r="X31" s="77">
        <v>0</v>
      </c>
      <c r="Y31" s="67">
        <f>LOOKUP(X31,Poängberäkning!$B$6:$B$97,Poängberäkning!$C$6:$C$97)</f>
        <v>0</v>
      </c>
      <c r="Z31" s="77">
        <v>45</v>
      </c>
      <c r="AA31" s="67">
        <f>LOOKUP(Z31,Poängberäkning!$B$6:$B$97,Poängberäkning!$C$6:$C$97)</f>
        <v>6</v>
      </c>
      <c r="AB31" s="77">
        <v>42</v>
      </c>
      <c r="AC31" s="67">
        <f>LOOKUP(AB31,Poängberäkning!$B$6:$B$97,Poängberäkning!$C$6:$C$97)</f>
        <v>9</v>
      </c>
      <c r="AD31" s="77">
        <v>46</v>
      </c>
      <c r="AE31" s="67">
        <f>LOOKUP(AD31,Poängberäkning!$B$6:$B$97,Poängberäkning!$C$6:$C$97)</f>
        <v>5</v>
      </c>
      <c r="AF31" s="79">
        <v>44</v>
      </c>
      <c r="AG31" s="72">
        <f>LOOKUP(AF31,Poängberäkning!$B$6:$B$97,Poängberäkning!$C$6:$C$97)</f>
        <v>7</v>
      </c>
      <c r="AH31" s="79">
        <v>39</v>
      </c>
      <c r="AI31" s="72">
        <f>LOOKUP(AH31,Poängberäkning!$B$6:$B$97,Poängberäkning!$C$6:$C$97)</f>
        <v>12</v>
      </c>
      <c r="AJ31" s="79">
        <v>38</v>
      </c>
      <c r="AK31" s="72">
        <f>LOOKUP(AJ31,Poängberäkning!$B$6:$B$97,Poängberäkning!$C$6:$C$97)</f>
        <v>13</v>
      </c>
      <c r="AL31" s="79">
        <v>0</v>
      </c>
      <c r="AM31" s="72">
        <f>LOOKUP(AL31,Poängberäkning!$B$6:$B$97,Poängberäkning!$C$6:$C$97)</f>
        <v>0</v>
      </c>
      <c r="AN31" s="123">
        <f>LARGE(($I31,$K31,$M31,$O31,$Q31,$S31),1)</f>
        <v>23</v>
      </c>
      <c r="AO31" s="124">
        <f>LARGE(($I31,$K31,$M31,$O31,$Q31,$S31),2)</f>
        <v>19</v>
      </c>
      <c r="AP31" s="124">
        <f>LARGE(($U31,$W31,$Y31,$AA31,$AC31,$AE31),1)</f>
        <v>9</v>
      </c>
      <c r="AQ31" s="124">
        <f>LARGE(($U31,$W31,$Y31,$AA31,$AC31,$AE31),2)</f>
        <v>8</v>
      </c>
      <c r="AR31" s="124">
        <f>LARGE(($AG31,$AI31,$AK31,$AM31),1)</f>
        <v>13</v>
      </c>
      <c r="AS31" s="125">
        <f>LARGE(($AG31,$AI31,$AK31,$AM31),2)</f>
        <v>12</v>
      </c>
      <c r="AT31" s="126">
        <f>LARGE(($AX31,$AY31,$AZ31,$BA31,$BB31,$BC31,$BD31,$BE31,$BF31,$BG31),1)</f>
        <v>17</v>
      </c>
      <c r="AU31" s="126">
        <f>LARGE(($AX31,$AY31,$AZ31,$BA31,$BB31,$BC31,$BD31,$BE31,$BF31,$BG31),2)</f>
        <v>7</v>
      </c>
      <c r="AV31" s="74">
        <f>LARGE(($AX31,$AY31,$AZ31,$BA31,$BB31,$BC31,$BD31,$BE31,$BF31,$BG31),3)</f>
        <v>6</v>
      </c>
      <c r="AW31" s="74">
        <f>LARGE(($AX31,$AY31,$AZ31,$BA31,$BB31,$BC31,$BD31,$BE31,$BF31,$BG31),4)</f>
        <v>6</v>
      </c>
      <c r="AX31" s="52">
        <f>LARGE(($I31,$K31,$M31,$O31,$Q31,$S31),3)</f>
        <v>17</v>
      </c>
      <c r="AY31" s="52">
        <f>LARGE(($I31,$K31,$M31,$O31,$Q31,$S31),4)</f>
        <v>0</v>
      </c>
      <c r="AZ31" s="52">
        <f>LARGE(($I31,$K31,$M31,$O31,$Q31,$S31),5)</f>
        <v>0</v>
      </c>
      <c r="BA31" s="52">
        <f>LARGE(($I31,$K31,$M31,$O31,$Q31,$S31),6)</f>
        <v>0</v>
      </c>
      <c r="BB31" s="53">
        <f>LARGE(($U31,$W31,$Y31,$AA31,$AC31,$AE31),3)</f>
        <v>6</v>
      </c>
      <c r="BC31" s="53">
        <f>LARGE(($U31,$W31,$Y31,$AA31,$AC31,$AE31),4)</f>
        <v>6</v>
      </c>
      <c r="BD31" s="53">
        <f>LARGE(($U31,$W31,$Y31,$AA31,$AC31,$AE31),5)</f>
        <v>5</v>
      </c>
      <c r="BE31" s="53">
        <f>LARGE(($U31,$W31,$Y31,$AA31,$AC31,$AE31),6)</f>
        <v>0</v>
      </c>
      <c r="BF31" s="53">
        <f>LARGE(($AG31,$AI31,$AK31,$AM31),3)</f>
        <v>7</v>
      </c>
      <c r="BG31" s="53">
        <f>LARGE(($AG31,$AI31,$AK31,$AM31),4)</f>
        <v>0</v>
      </c>
    </row>
    <row r="32" spans="1:59" ht="15.75" customHeight="1" thickBot="1">
      <c r="A32" s="115">
        <f t="shared" si="3"/>
        <v>28</v>
      </c>
      <c r="B32" s="136">
        <f t="shared" si="4"/>
        <v>28</v>
      </c>
      <c r="C32" s="58" t="s">
        <v>114</v>
      </c>
      <c r="D32" s="59" t="s">
        <v>58</v>
      </c>
      <c r="E32" s="57">
        <f t="shared" si="5"/>
        <v>104</v>
      </c>
      <c r="F32" s="134">
        <f t="shared" si="6"/>
        <v>104</v>
      </c>
      <c r="G32" s="55">
        <f t="shared" si="7"/>
        <v>104</v>
      </c>
      <c r="H32" s="75">
        <v>31</v>
      </c>
      <c r="I32" s="62">
        <f>LOOKUP(H32,Poängberäkning!$B$6:$B$97,Poängberäkning!$C$6:$C$97)</f>
        <v>20</v>
      </c>
      <c r="J32" s="75">
        <v>0</v>
      </c>
      <c r="K32" s="62">
        <f>LOOKUP(J32,Poängberäkning!$B$6:$B$97,Poängberäkning!$C$6:$C$97)</f>
        <v>0</v>
      </c>
      <c r="L32" s="75">
        <v>25</v>
      </c>
      <c r="M32" s="62">
        <f>LOOKUP(L32,Poängberäkning!$B$6:$B$97,Poängberäkning!$C$6:$C$97)</f>
        <v>26</v>
      </c>
      <c r="N32" s="75">
        <v>0</v>
      </c>
      <c r="O32" s="62">
        <f>LOOKUP(N32,Poängberäkning!$B$6:$B$97,Poängberäkning!$C$6:$C$97)</f>
        <v>0</v>
      </c>
      <c r="P32" s="75">
        <v>0</v>
      </c>
      <c r="Q32" s="62">
        <f>LOOKUP(P32,Poängberäkning!$B$6:$B$97,Poängberäkning!$C$6:$C$97)</f>
        <v>0</v>
      </c>
      <c r="R32" s="75">
        <v>0</v>
      </c>
      <c r="S32" s="62">
        <f>LOOKUP(R32,Poängberäkning!$B$6:$B$97,Poängberäkning!$C$6:$C$97)</f>
        <v>0</v>
      </c>
      <c r="T32" s="77">
        <v>30</v>
      </c>
      <c r="U32" s="67">
        <f>LOOKUP(T32,Poängberäkning!$B$6:$B$97,Poängberäkning!$C$6:$C$97)</f>
        <v>21</v>
      </c>
      <c r="V32" s="77">
        <v>32</v>
      </c>
      <c r="W32" s="67">
        <f>LOOKUP(V32,Poängberäkning!$B$6:$B$97,Poängberäkning!$C$6:$C$97)</f>
        <v>19</v>
      </c>
      <c r="X32" s="77">
        <v>33</v>
      </c>
      <c r="Y32" s="67">
        <f>LOOKUP(X32,Poängberäkning!$B$6:$B$97,Poängberäkning!$C$6:$C$97)</f>
        <v>18</v>
      </c>
      <c r="Z32" s="77">
        <v>0</v>
      </c>
      <c r="AA32" s="67">
        <f>LOOKUP(Z32,Poängberäkning!$B$6:$B$97,Poängberäkning!$C$6:$C$97)</f>
        <v>0</v>
      </c>
      <c r="AB32" s="77">
        <v>0</v>
      </c>
      <c r="AC32" s="67">
        <f>LOOKUP(AB32,Poängberäkning!$B$6:$B$97,Poängberäkning!$C$6:$C$97)</f>
        <v>0</v>
      </c>
      <c r="AD32" s="77">
        <v>0</v>
      </c>
      <c r="AE32" s="67">
        <f>LOOKUP(AD32,Poängberäkning!$B$6:$B$97,Poängberäkning!$C$6:$C$97)</f>
        <v>0</v>
      </c>
      <c r="AF32" s="79">
        <v>0</v>
      </c>
      <c r="AG32" s="72">
        <f>LOOKUP(AF32,Poängberäkning!$B$6:$B$97,Poängberäkning!$C$6:$C$97)</f>
        <v>0</v>
      </c>
      <c r="AH32" s="79">
        <v>0</v>
      </c>
      <c r="AI32" s="72">
        <f>LOOKUP(AH32,Poängberäkning!$B$6:$B$97,Poängberäkning!$C$6:$C$97)</f>
        <v>0</v>
      </c>
      <c r="AJ32" s="79">
        <v>0</v>
      </c>
      <c r="AK32" s="72">
        <f>LOOKUP(AJ32,Poängberäkning!$B$6:$B$97,Poängberäkning!$C$6:$C$97)</f>
        <v>0</v>
      </c>
      <c r="AL32" s="79">
        <v>0</v>
      </c>
      <c r="AM32" s="72">
        <f>LOOKUP(AL32,Poängberäkning!$B$6:$B$97,Poängberäkning!$C$6:$C$97)</f>
        <v>0</v>
      </c>
      <c r="AN32" s="123">
        <f>LARGE(($I32,$K32,$M32,$O32,$Q32,$S32),1)</f>
        <v>26</v>
      </c>
      <c r="AO32" s="124">
        <f>LARGE(($I32,$K32,$M32,$O32,$Q32,$S32),2)</f>
        <v>20</v>
      </c>
      <c r="AP32" s="124">
        <f>LARGE(($U32,$W32,$Y32,$AA32,$AC32,$AE32),1)</f>
        <v>21</v>
      </c>
      <c r="AQ32" s="124">
        <f>LARGE(($U32,$W32,$Y32,$AA32,$AC32,$AE32),2)</f>
        <v>19</v>
      </c>
      <c r="AR32" s="124">
        <f>LARGE(($AG32,$AI32,$AK32,$AM32),1)</f>
        <v>0</v>
      </c>
      <c r="AS32" s="125">
        <f>LARGE(($AG32,$AI32,$AK32,$AM32),2)</f>
        <v>0</v>
      </c>
      <c r="AT32" s="126">
        <f>LARGE(($AX32,$AY32,$AZ32,$BA32,$BB32,$BC32,$BD32,$BE32,$BF32,$BG32),1)</f>
        <v>18</v>
      </c>
      <c r="AU32" s="126">
        <f>LARGE(($AX32,$AY32,$AZ32,$BA32,$BB32,$BC32,$BD32,$BE32,$BF32,$BG32),2)</f>
        <v>0</v>
      </c>
      <c r="AV32" s="74">
        <f>LARGE(($AX32,$AY32,$AZ32,$BA32,$BB32,$BC32,$BD32,$BE32,$BF32,$BG32),3)</f>
        <v>0</v>
      </c>
      <c r="AW32" s="74">
        <f>LARGE(($AX32,$AY32,$AZ32,$BA32,$BB32,$BC32,$BD32,$BE32,$BF32,$BG32),4)</f>
        <v>0</v>
      </c>
      <c r="AX32" s="52">
        <f>LARGE(($I32,$K32,$M32,$O32,$Q32,$S32),3)</f>
        <v>0</v>
      </c>
      <c r="AY32" s="52">
        <f>LARGE(($I32,$K32,$M32,$O32,$Q32,$S32),4)</f>
        <v>0</v>
      </c>
      <c r="AZ32" s="52">
        <f>LARGE(($I32,$K32,$M32,$O32,$Q32,$S32),5)</f>
        <v>0</v>
      </c>
      <c r="BA32" s="52">
        <f>LARGE(($I32,$K32,$M32,$O32,$Q32,$S32),6)</f>
        <v>0</v>
      </c>
      <c r="BB32" s="53">
        <f>LARGE(($U32,$W32,$Y32,$AA32,$AC32,$AE32),3)</f>
        <v>18</v>
      </c>
      <c r="BC32" s="53">
        <f>LARGE(($U32,$W32,$Y32,$AA32,$AC32,$AE32),4)</f>
        <v>0</v>
      </c>
      <c r="BD32" s="53">
        <f>LARGE(($U32,$W32,$Y32,$AA32,$AC32,$AE32),5)</f>
        <v>0</v>
      </c>
      <c r="BE32" s="53">
        <f>LARGE(($U32,$W32,$Y32,$AA32,$AC32,$AE32),6)</f>
        <v>0</v>
      </c>
      <c r="BF32" s="53">
        <f>LARGE(($AG32,$AI32,$AK32,$AM32),3)</f>
        <v>0</v>
      </c>
      <c r="BG32" s="53">
        <f>LARGE(($AG32,$AI32,$AK32,$AM32),4)</f>
        <v>0</v>
      </c>
    </row>
    <row r="33" spans="1:59" ht="15.75" customHeight="1" thickBot="1">
      <c r="A33" s="115">
        <f t="shared" si="3"/>
        <v>29</v>
      </c>
      <c r="B33" s="136">
        <f t="shared" si="4"/>
        <v>29</v>
      </c>
      <c r="C33" s="58" t="s">
        <v>132</v>
      </c>
      <c r="D33" s="59" t="s">
        <v>48</v>
      </c>
      <c r="E33" s="57">
        <f t="shared" si="5"/>
        <v>96</v>
      </c>
      <c r="F33" s="134">
        <f t="shared" si="6"/>
        <v>96</v>
      </c>
      <c r="G33" s="55">
        <f t="shared" si="7"/>
        <v>96</v>
      </c>
      <c r="H33" s="75">
        <v>0</v>
      </c>
      <c r="I33" s="62">
        <f>LOOKUP(H33,Poängberäkning!$B$6:$B$97,Poängberäkning!$C$6:$C$97)</f>
        <v>0</v>
      </c>
      <c r="J33" s="75">
        <v>0</v>
      </c>
      <c r="K33" s="62">
        <f>LOOKUP(J33,Poängberäkning!$B$6:$B$97,Poängberäkning!$C$6:$C$97)</f>
        <v>0</v>
      </c>
      <c r="L33" s="75">
        <v>0</v>
      </c>
      <c r="M33" s="62">
        <f>LOOKUP(L33,Poängberäkning!$B$6:$B$97,Poängberäkning!$C$6:$C$97)</f>
        <v>0</v>
      </c>
      <c r="N33" s="75">
        <v>0</v>
      </c>
      <c r="O33" s="62">
        <f>LOOKUP(N33,Poängberäkning!$B$6:$B$97,Poängberäkning!$C$6:$C$97)</f>
        <v>0</v>
      </c>
      <c r="P33" s="75">
        <v>0</v>
      </c>
      <c r="Q33" s="62">
        <f>LOOKUP(P33,Poängberäkning!$B$6:$B$97,Poängberäkning!$C$6:$C$97)</f>
        <v>0</v>
      </c>
      <c r="R33" s="75">
        <v>0</v>
      </c>
      <c r="S33" s="62">
        <f>LOOKUP(R33,Poängberäkning!$B$6:$B$97,Poängberäkning!$C$6:$C$97)</f>
        <v>0</v>
      </c>
      <c r="T33" s="77">
        <v>0</v>
      </c>
      <c r="U33" s="67">
        <f>LOOKUP(T33,Poängberäkning!$B$6:$B$97,Poängberäkning!$C$6:$C$97)</f>
        <v>0</v>
      </c>
      <c r="V33" s="77">
        <v>43</v>
      </c>
      <c r="W33" s="67">
        <f>LOOKUP(V33,Poängberäkning!$B$6:$B$97,Poängberäkning!$C$6:$C$97)</f>
        <v>8</v>
      </c>
      <c r="X33" s="77">
        <v>36</v>
      </c>
      <c r="Y33" s="67">
        <f>LOOKUP(X33,Poängberäkning!$B$6:$B$97,Poängberäkning!$C$6:$C$97)</f>
        <v>15</v>
      </c>
      <c r="Z33" s="77">
        <v>39</v>
      </c>
      <c r="AA33" s="67">
        <f>LOOKUP(Z33,Poängberäkning!$B$6:$B$97,Poängberäkning!$C$6:$C$97)</f>
        <v>12</v>
      </c>
      <c r="AB33" s="77">
        <v>0</v>
      </c>
      <c r="AC33" s="67">
        <f>LOOKUP(AB33,Poängberäkning!$B$6:$B$97,Poängberäkning!$C$6:$C$97)</f>
        <v>0</v>
      </c>
      <c r="AD33" s="77">
        <v>0</v>
      </c>
      <c r="AE33" s="67">
        <f>LOOKUP(AD33,Poängberäkning!$B$6:$B$97,Poängberäkning!$C$6:$C$97)</f>
        <v>0</v>
      </c>
      <c r="AF33" s="79">
        <v>27</v>
      </c>
      <c r="AG33" s="72">
        <f>LOOKUP(AF33,Poängberäkning!$B$6:$B$97,Poängberäkning!$C$6:$C$97)</f>
        <v>24</v>
      </c>
      <c r="AH33" s="79">
        <v>29</v>
      </c>
      <c r="AI33" s="72">
        <f>LOOKUP(AH33,Poängberäkning!$B$6:$B$97,Poängberäkning!$C$6:$C$97)</f>
        <v>22</v>
      </c>
      <c r="AJ33" s="79">
        <v>0</v>
      </c>
      <c r="AK33" s="72">
        <f>LOOKUP(AJ33,Poängberäkning!$B$6:$B$97,Poängberäkning!$C$6:$C$97)</f>
        <v>0</v>
      </c>
      <c r="AL33" s="79">
        <v>36</v>
      </c>
      <c r="AM33" s="72">
        <f>LOOKUP(AL33,Poängberäkning!$B$6:$B$97,Poängberäkning!$C$6:$C$97)</f>
        <v>15</v>
      </c>
      <c r="AN33" s="123">
        <f>LARGE(($I33,$K33,$M33,$O33,$Q33,$S33),1)</f>
        <v>0</v>
      </c>
      <c r="AO33" s="124">
        <f>LARGE(($I33,$K33,$M33,$O33,$Q33,$S33),2)</f>
        <v>0</v>
      </c>
      <c r="AP33" s="124">
        <f>LARGE(($U33,$W33,$Y33,$AA33,$AC33,$AE33),1)</f>
        <v>15</v>
      </c>
      <c r="AQ33" s="124">
        <f>LARGE(($U33,$W33,$Y33,$AA33,$AC33,$AE33),2)</f>
        <v>12</v>
      </c>
      <c r="AR33" s="124">
        <f>LARGE(($AG33,$AI33,$AK33,$AM33),1)</f>
        <v>24</v>
      </c>
      <c r="AS33" s="125">
        <f>LARGE(($AG33,$AI33,$AK33,$AM33),2)</f>
        <v>22</v>
      </c>
      <c r="AT33" s="126">
        <f>LARGE(($AX33,$AY33,$AZ33,$BA33,$BB33,$BC33,$BD33,$BE33,$BF33,$BG33),1)</f>
        <v>15</v>
      </c>
      <c r="AU33" s="126">
        <f>LARGE(($AX33,$AY33,$AZ33,$BA33,$BB33,$BC33,$BD33,$BE33,$BF33,$BG33),2)</f>
        <v>8</v>
      </c>
      <c r="AV33" s="74">
        <f>LARGE(($AX33,$AY33,$AZ33,$BA33,$BB33,$BC33,$BD33,$BE33,$BF33,$BG33),3)</f>
        <v>0</v>
      </c>
      <c r="AW33" s="74">
        <f>LARGE(($AX33,$AY33,$AZ33,$BA33,$BB33,$BC33,$BD33,$BE33,$BF33,$BG33),4)</f>
        <v>0</v>
      </c>
      <c r="AX33" s="52">
        <f>LARGE(($I33,$K33,$M33,$O33,$Q33,$S33),3)</f>
        <v>0</v>
      </c>
      <c r="AY33" s="52">
        <f>LARGE(($I33,$K33,$M33,$O33,$Q33,$S33),4)</f>
        <v>0</v>
      </c>
      <c r="AZ33" s="52">
        <f>LARGE(($I33,$K33,$M33,$O33,$Q33,$S33),5)</f>
        <v>0</v>
      </c>
      <c r="BA33" s="52">
        <f>LARGE(($I33,$K33,$M33,$O33,$Q33,$S33),6)</f>
        <v>0</v>
      </c>
      <c r="BB33" s="53">
        <f>LARGE(($U33,$W33,$Y33,$AA33,$AC33,$AE33),3)</f>
        <v>8</v>
      </c>
      <c r="BC33" s="53">
        <f>LARGE(($U33,$W33,$Y33,$AA33,$AC33,$AE33),4)</f>
        <v>0</v>
      </c>
      <c r="BD33" s="53">
        <f>LARGE(($U33,$W33,$Y33,$AA33,$AC33,$AE33),5)</f>
        <v>0</v>
      </c>
      <c r="BE33" s="53">
        <f>LARGE(($U33,$W33,$Y33,$AA33,$AC33,$AE33),6)</f>
        <v>0</v>
      </c>
      <c r="BF33" s="53">
        <f>LARGE(($AG33,$AI33,$AK33,$AM33),3)</f>
        <v>15</v>
      </c>
      <c r="BG33" s="53">
        <f>LARGE(($AG33,$AI33,$AK33,$AM33),4)</f>
        <v>0</v>
      </c>
    </row>
    <row r="34" spans="1:59" ht="16.5" thickBot="1">
      <c r="A34" s="115">
        <f t="shared" si="3"/>
        <v>30</v>
      </c>
      <c r="B34" s="136">
        <f t="shared" si="4"/>
        <v>30</v>
      </c>
      <c r="C34" s="58" t="s">
        <v>186</v>
      </c>
      <c r="D34" s="59" t="s">
        <v>187</v>
      </c>
      <c r="E34" s="57">
        <f t="shared" si="5"/>
        <v>82</v>
      </c>
      <c r="F34" s="134">
        <f t="shared" si="6"/>
        <v>82</v>
      </c>
      <c r="G34" s="55">
        <f t="shared" si="7"/>
        <v>82</v>
      </c>
      <c r="H34" s="75">
        <v>0</v>
      </c>
      <c r="I34" s="62">
        <f>LOOKUP(H34,Poängberäkning!$B$6:$B$97,Poängberäkning!$C$6:$C$97)</f>
        <v>0</v>
      </c>
      <c r="J34" s="75">
        <v>0</v>
      </c>
      <c r="K34" s="62">
        <f>LOOKUP(J34,Poängberäkning!$B$6:$B$97,Poängberäkning!$C$6:$C$97)</f>
        <v>0</v>
      </c>
      <c r="L34" s="75">
        <v>0</v>
      </c>
      <c r="M34" s="62">
        <f>LOOKUP(L34,Poängberäkning!$B$6:$B$97,Poängberäkning!$C$6:$C$97)</f>
        <v>0</v>
      </c>
      <c r="N34" s="75">
        <v>0</v>
      </c>
      <c r="O34" s="62">
        <f>LOOKUP(N34,Poängberäkning!$B$6:$B$97,Poängberäkning!$C$6:$C$97)</f>
        <v>0</v>
      </c>
      <c r="P34" s="75">
        <v>30</v>
      </c>
      <c r="Q34" s="62">
        <f>LOOKUP(P34,Poängberäkning!$B$6:$B$97,Poängberäkning!$C$6:$C$97)</f>
        <v>21</v>
      </c>
      <c r="R34" s="75">
        <v>30</v>
      </c>
      <c r="S34" s="62">
        <f>LOOKUP(R34,Poängberäkning!$B$6:$B$97,Poängberäkning!$C$6:$C$97)</f>
        <v>21</v>
      </c>
      <c r="T34" s="77">
        <v>0</v>
      </c>
      <c r="U34" s="67">
        <f>LOOKUP(T34,Poängberäkning!$B$6:$B$97,Poängberäkning!$C$6:$C$97)</f>
        <v>0</v>
      </c>
      <c r="V34" s="77">
        <v>0</v>
      </c>
      <c r="W34" s="67">
        <f>LOOKUP(V34,Poängberäkning!$B$6:$B$97,Poängberäkning!$C$6:$C$97)</f>
        <v>0</v>
      </c>
      <c r="X34" s="77">
        <v>0</v>
      </c>
      <c r="Y34" s="67">
        <f>LOOKUP(X34,Poängberäkning!$B$6:$B$97,Poängberäkning!$C$6:$C$97)</f>
        <v>0</v>
      </c>
      <c r="Z34" s="77">
        <v>0</v>
      </c>
      <c r="AA34" s="67">
        <f>LOOKUP(Z34,Poängberäkning!$B$6:$B$97,Poängberäkning!$C$6:$C$97)</f>
        <v>0</v>
      </c>
      <c r="AB34" s="77">
        <v>33</v>
      </c>
      <c r="AC34" s="67">
        <f>LOOKUP(AB34,Poängberäkning!$B$6:$B$97,Poängberäkning!$C$6:$C$97)</f>
        <v>18</v>
      </c>
      <c r="AD34" s="77">
        <v>29</v>
      </c>
      <c r="AE34" s="67">
        <f>LOOKUP(AD34,Poängberäkning!$B$6:$B$97,Poängberäkning!$C$6:$C$97)</f>
        <v>22</v>
      </c>
      <c r="AF34" s="79">
        <v>0</v>
      </c>
      <c r="AG34" s="72">
        <f>LOOKUP(AF34,Poängberäkning!$B$6:$B$97,Poängberäkning!$C$6:$C$97)</f>
        <v>0</v>
      </c>
      <c r="AH34" s="79">
        <v>0</v>
      </c>
      <c r="AI34" s="72">
        <f>LOOKUP(AH34,Poängberäkning!$B$6:$B$97,Poängberäkning!$C$6:$C$97)</f>
        <v>0</v>
      </c>
      <c r="AJ34" s="79">
        <v>0</v>
      </c>
      <c r="AK34" s="72">
        <f>LOOKUP(AJ34,Poängberäkning!$B$6:$B$97,Poängberäkning!$C$6:$C$97)</f>
        <v>0</v>
      </c>
      <c r="AL34" s="79">
        <v>0</v>
      </c>
      <c r="AM34" s="72">
        <f>LOOKUP(AL34,Poängberäkning!$B$6:$B$97,Poängberäkning!$C$6:$C$97)</f>
        <v>0</v>
      </c>
      <c r="AN34" s="123">
        <f>LARGE(($I34,$K34,$M34,$O34,$Q34,$S34),1)</f>
        <v>21</v>
      </c>
      <c r="AO34" s="124">
        <f>LARGE(($I34,$K34,$M34,$O34,$Q34,$S34),2)</f>
        <v>21</v>
      </c>
      <c r="AP34" s="124">
        <f>LARGE(($U34,$W34,$Y34,$AA34,$AC34,$AE34),1)</f>
        <v>22</v>
      </c>
      <c r="AQ34" s="124">
        <f>LARGE(($U34,$W34,$Y34,$AA34,$AC34,$AE34),2)</f>
        <v>18</v>
      </c>
      <c r="AR34" s="124">
        <f>LARGE(($AG34,$AI34,$AK34,$AM34),1)</f>
        <v>0</v>
      </c>
      <c r="AS34" s="125">
        <f>LARGE(($AG34,$AI34,$AK34,$AM34),2)</f>
        <v>0</v>
      </c>
      <c r="AT34" s="126">
        <f>LARGE(($AX34,$AY34,$AZ34,$BA34,$BB34,$BC34,$BD34,$BE34,$BF34,$BG34),1)</f>
        <v>0</v>
      </c>
      <c r="AU34" s="126">
        <f>LARGE(($AX34,$AY34,$AZ34,$BA34,$BB34,$BC34,$BD34,$BE34,$BF34,$BG34),2)</f>
        <v>0</v>
      </c>
      <c r="AV34" s="74">
        <f>LARGE(($AX34,$AY34,$AZ34,$BA34,$BB34,$BC34,$BD34,$BE34,$BF34,$BG34),3)</f>
        <v>0</v>
      </c>
      <c r="AW34" s="74">
        <f>LARGE(($AX34,$AY34,$AZ34,$BA34,$BB34,$BC34,$BD34,$BE34,$BF34,$BG34),4)</f>
        <v>0</v>
      </c>
      <c r="AX34" s="52">
        <f>LARGE(($I34,$K34,$M34,$O34,$Q34,$S34),3)</f>
        <v>0</v>
      </c>
      <c r="AY34" s="52">
        <f>LARGE(($I34,$K34,$M34,$O34,$Q34,$S34),4)</f>
        <v>0</v>
      </c>
      <c r="AZ34" s="52">
        <f>LARGE(($I34,$K34,$M34,$O34,$Q34,$S34),5)</f>
        <v>0</v>
      </c>
      <c r="BA34" s="52">
        <f>LARGE(($I34,$K34,$M34,$O34,$Q34,$S34),6)</f>
        <v>0</v>
      </c>
      <c r="BB34" s="53">
        <f>LARGE(($U34,$W34,$Y34,$AA34,$AC34,$AE34),3)</f>
        <v>0</v>
      </c>
      <c r="BC34" s="53">
        <f>LARGE(($U34,$W34,$Y34,$AA34,$AC34,$AE34),4)</f>
        <v>0</v>
      </c>
      <c r="BD34" s="53">
        <f>LARGE(($U34,$W34,$Y34,$AA34,$AC34,$AE34),5)</f>
        <v>0</v>
      </c>
      <c r="BE34" s="53">
        <f>LARGE(($U34,$W34,$Y34,$AA34,$AC34,$AE34),6)</f>
        <v>0</v>
      </c>
      <c r="BF34" s="53">
        <f>LARGE(($AG34,$AI34,$AK34,$AM34),3)</f>
        <v>0</v>
      </c>
      <c r="BG34" s="53">
        <f>LARGE(($AG34,$AI34,$AK34,$AM34),4)</f>
        <v>0</v>
      </c>
    </row>
    <row r="35" spans="1:59" ht="16.5" thickBot="1">
      <c r="A35" s="115">
        <f t="shared" si="3"/>
        <v>31</v>
      </c>
      <c r="B35" s="136">
        <f t="shared" si="4"/>
        <v>31</v>
      </c>
      <c r="C35" s="58" t="s">
        <v>180</v>
      </c>
      <c r="D35" s="59" t="s">
        <v>55</v>
      </c>
      <c r="E35" s="57">
        <f t="shared" si="5"/>
        <v>77</v>
      </c>
      <c r="F35" s="134">
        <f t="shared" si="6"/>
        <v>77</v>
      </c>
      <c r="G35" s="55">
        <f t="shared" si="7"/>
        <v>77</v>
      </c>
      <c r="H35" s="75">
        <v>0</v>
      </c>
      <c r="I35" s="62">
        <f>LOOKUP(H35,Poängberäkning!$B$6:$B$97,Poängberäkning!$C$6:$C$97)</f>
        <v>0</v>
      </c>
      <c r="J35" s="75">
        <v>0</v>
      </c>
      <c r="K35" s="62">
        <f>LOOKUP(J35,Poängberäkning!$B$6:$B$97,Poängberäkning!$C$6:$C$97)</f>
        <v>0</v>
      </c>
      <c r="L35" s="75">
        <v>36</v>
      </c>
      <c r="M35" s="62">
        <f>LOOKUP(L35,Poängberäkning!$B$6:$B$97,Poängberäkning!$C$6:$C$97)</f>
        <v>15</v>
      </c>
      <c r="N35" s="75">
        <v>25</v>
      </c>
      <c r="O35" s="62">
        <f>LOOKUP(N35,Poängberäkning!$B$6:$B$97,Poängberäkning!$C$6:$C$97)</f>
        <v>26</v>
      </c>
      <c r="P35" s="75">
        <v>0</v>
      </c>
      <c r="Q35" s="62">
        <f>LOOKUP(P35,Poängberäkning!$B$6:$B$97,Poängberäkning!$C$6:$C$97)</f>
        <v>0</v>
      </c>
      <c r="R35" s="75">
        <v>0</v>
      </c>
      <c r="S35" s="62">
        <f>LOOKUP(R35,Poängberäkning!$B$6:$B$97,Poängberäkning!$C$6:$C$97)</f>
        <v>0</v>
      </c>
      <c r="T35" s="77">
        <v>0</v>
      </c>
      <c r="U35" s="67">
        <f>LOOKUP(T35,Poängberäkning!$B$6:$B$97,Poängberäkning!$C$6:$C$97)</f>
        <v>0</v>
      </c>
      <c r="V35" s="77">
        <v>0</v>
      </c>
      <c r="W35" s="67">
        <f>LOOKUP(V35,Poängberäkning!$B$6:$B$97,Poängberäkning!$C$6:$C$97)</f>
        <v>0</v>
      </c>
      <c r="X35" s="77">
        <v>32</v>
      </c>
      <c r="Y35" s="67">
        <f>LOOKUP(X35,Poängberäkning!$B$6:$B$97,Poängberäkning!$C$6:$C$97)</f>
        <v>19</v>
      </c>
      <c r="Z35" s="77">
        <v>34</v>
      </c>
      <c r="AA35" s="67">
        <f>LOOKUP(Z35,Poängberäkning!$B$6:$B$97,Poängberäkning!$C$6:$C$97)</f>
        <v>17</v>
      </c>
      <c r="AB35" s="77">
        <v>0</v>
      </c>
      <c r="AC35" s="67">
        <f>LOOKUP(AB35,Poängberäkning!$B$6:$B$97,Poängberäkning!$C$6:$C$97)</f>
        <v>0</v>
      </c>
      <c r="AD35" s="77">
        <v>0</v>
      </c>
      <c r="AE35" s="67">
        <f>LOOKUP(AD35,Poängberäkning!$B$6:$B$97,Poängberäkning!$C$6:$C$97)</f>
        <v>0</v>
      </c>
      <c r="AF35" s="79">
        <v>0</v>
      </c>
      <c r="AG35" s="72">
        <f>LOOKUP(AF35,Poängberäkning!$B$6:$B$97,Poängberäkning!$C$6:$C$97)</f>
        <v>0</v>
      </c>
      <c r="AH35" s="79">
        <v>0</v>
      </c>
      <c r="AI35" s="72">
        <f>LOOKUP(AH35,Poängberäkning!$B$6:$B$97,Poängberäkning!$C$6:$C$97)</f>
        <v>0</v>
      </c>
      <c r="AJ35" s="79">
        <v>0</v>
      </c>
      <c r="AK35" s="72">
        <f>LOOKUP(AJ35,Poängberäkning!$B$6:$B$97,Poängberäkning!$C$6:$C$97)</f>
        <v>0</v>
      </c>
      <c r="AL35" s="79">
        <v>0</v>
      </c>
      <c r="AM35" s="72">
        <f>LOOKUP(AL35,Poängberäkning!$B$6:$B$97,Poängberäkning!$C$6:$C$97)</f>
        <v>0</v>
      </c>
      <c r="AN35" s="123">
        <f>LARGE(($I35,$K35,$M35,$O35,$Q35,$S35),1)</f>
        <v>26</v>
      </c>
      <c r="AO35" s="124">
        <f>LARGE(($I35,$K35,$M35,$O35,$Q35,$S35),2)</f>
        <v>15</v>
      </c>
      <c r="AP35" s="124">
        <f>LARGE(($U35,$W35,$Y35,$AA35,$AC35,$AE35),1)</f>
        <v>19</v>
      </c>
      <c r="AQ35" s="124">
        <f>LARGE(($U35,$W35,$Y35,$AA35,$AC35,$AE35),2)</f>
        <v>17</v>
      </c>
      <c r="AR35" s="124">
        <f>LARGE(($AG35,$AI35,$AK35,$AM35),1)</f>
        <v>0</v>
      </c>
      <c r="AS35" s="125">
        <f>LARGE(($AG35,$AI35,$AK35,$AM35),2)</f>
        <v>0</v>
      </c>
      <c r="AT35" s="126">
        <f>LARGE(($AX35,$AY35,$AZ35,$BA35,$BB35,$BC35,$BD35,$BE35,$BF35,$BG35),1)</f>
        <v>0</v>
      </c>
      <c r="AU35" s="126">
        <f>LARGE(($AX35,$AY35,$AZ35,$BA35,$BB35,$BC35,$BD35,$BE35,$BF35,$BG35),2)</f>
        <v>0</v>
      </c>
      <c r="AV35" s="74">
        <f>LARGE(($AX35,$AY35,$AZ35,$BA35,$BB35,$BC35,$BD35,$BE35,$BF35,$BG35),3)</f>
        <v>0</v>
      </c>
      <c r="AW35" s="74">
        <f>LARGE(($AX35,$AY35,$AZ35,$BA35,$BB35,$BC35,$BD35,$BE35,$BF35,$BG35),4)</f>
        <v>0</v>
      </c>
      <c r="AX35" s="52">
        <f>LARGE(($I35,$K35,$M35,$O35,$Q35,$S35),3)</f>
        <v>0</v>
      </c>
      <c r="AY35" s="52">
        <f>LARGE(($I35,$K35,$M35,$O35,$Q35,$S35),4)</f>
        <v>0</v>
      </c>
      <c r="AZ35" s="52">
        <f>LARGE(($I35,$K35,$M35,$O35,$Q35,$S35),5)</f>
        <v>0</v>
      </c>
      <c r="BA35" s="52">
        <f>LARGE(($I35,$K35,$M35,$O35,$Q35,$S35),6)</f>
        <v>0</v>
      </c>
      <c r="BB35" s="53">
        <f>LARGE(($U35,$W35,$Y35,$AA35,$AC35,$AE35),3)</f>
        <v>0</v>
      </c>
      <c r="BC35" s="53">
        <f>LARGE(($U35,$W35,$Y35,$AA35,$AC35,$AE35),4)</f>
        <v>0</v>
      </c>
      <c r="BD35" s="53">
        <f>LARGE(($U35,$W35,$Y35,$AA35,$AC35,$AE35),5)</f>
        <v>0</v>
      </c>
      <c r="BE35" s="53">
        <f>LARGE(($U35,$W35,$Y35,$AA35,$AC35,$AE35),6)</f>
        <v>0</v>
      </c>
      <c r="BF35" s="53">
        <f>LARGE(($AG35,$AI35,$AK35,$AM35),3)</f>
        <v>0</v>
      </c>
      <c r="BG35" s="53">
        <f>LARGE(($AG35,$AI35,$AK35,$AM35),4)</f>
        <v>0</v>
      </c>
    </row>
    <row r="36" spans="1:59" ht="16.5" thickBot="1">
      <c r="A36" s="115">
        <f t="shared" si="3"/>
        <v>32</v>
      </c>
      <c r="B36" s="136">
        <f t="shared" si="4"/>
        <v>32</v>
      </c>
      <c r="C36" s="58" t="s">
        <v>124</v>
      </c>
      <c r="D36" s="59" t="s">
        <v>97</v>
      </c>
      <c r="E36" s="57">
        <f t="shared" si="5"/>
        <v>66</v>
      </c>
      <c r="F36" s="134">
        <f t="shared" si="6"/>
        <v>66</v>
      </c>
      <c r="G36" s="55">
        <f t="shared" si="7"/>
        <v>66</v>
      </c>
      <c r="H36" s="75">
        <v>0</v>
      </c>
      <c r="I36" s="62">
        <f>LOOKUP(H36,Poängberäkning!$B$6:$B$97,Poängberäkning!$C$6:$C$97)</f>
        <v>0</v>
      </c>
      <c r="J36" s="75">
        <v>37</v>
      </c>
      <c r="K36" s="62">
        <f>LOOKUP(J36,Poängberäkning!$B$6:$B$97,Poängberäkning!$C$6:$C$97)</f>
        <v>14</v>
      </c>
      <c r="L36" s="75">
        <v>35</v>
      </c>
      <c r="M36" s="62">
        <f>LOOKUP(L36,Poängberäkning!$B$6:$B$97,Poängberäkning!$C$6:$C$97)</f>
        <v>16</v>
      </c>
      <c r="N36" s="75">
        <v>0</v>
      </c>
      <c r="O36" s="62">
        <f>LOOKUP(N36,Poängberäkning!$B$6:$B$97,Poängberäkning!$C$6:$C$97)</f>
        <v>0</v>
      </c>
      <c r="P36" s="75">
        <v>0</v>
      </c>
      <c r="Q36" s="62">
        <f>LOOKUP(P36,Poängberäkning!$B$6:$B$97,Poängberäkning!$C$6:$C$97)</f>
        <v>0</v>
      </c>
      <c r="R36" s="75">
        <v>0</v>
      </c>
      <c r="S36" s="62">
        <f>LOOKUP(R36,Poängberäkning!$B$6:$B$97,Poängberäkning!$C$6:$C$97)</f>
        <v>0</v>
      </c>
      <c r="T36" s="77">
        <v>0</v>
      </c>
      <c r="U36" s="67">
        <f>LOOKUP(T36,Poängberäkning!$B$6:$B$97,Poängberäkning!$C$6:$C$97)</f>
        <v>0</v>
      </c>
      <c r="V36" s="77">
        <v>37</v>
      </c>
      <c r="W36" s="67">
        <f>LOOKUP(V36,Poängberäkning!$B$6:$B$97,Poängberäkning!$C$6:$C$97)</f>
        <v>14</v>
      </c>
      <c r="X36" s="77">
        <v>39</v>
      </c>
      <c r="Y36" s="67">
        <f>LOOKUP(X36,Poängberäkning!$B$6:$B$97,Poängberäkning!$C$6:$C$97)</f>
        <v>12</v>
      </c>
      <c r="Z36" s="77">
        <v>41</v>
      </c>
      <c r="AA36" s="67">
        <f>LOOKUP(Z36,Poängberäkning!$B$6:$B$97,Poängberäkning!$C$6:$C$97)</f>
        <v>10</v>
      </c>
      <c r="AB36" s="77">
        <v>0</v>
      </c>
      <c r="AC36" s="67">
        <f>LOOKUP(AB36,Poängberäkning!$B$6:$B$97,Poängberäkning!$C$6:$C$97)</f>
        <v>0</v>
      </c>
      <c r="AD36" s="77">
        <v>0</v>
      </c>
      <c r="AE36" s="67">
        <f>LOOKUP(AD36,Poängberäkning!$B$6:$B$97,Poängberäkning!$C$6:$C$97)</f>
        <v>0</v>
      </c>
      <c r="AF36" s="79">
        <v>0</v>
      </c>
      <c r="AG36" s="72">
        <f>LOOKUP(AF36,Poängberäkning!$B$6:$B$97,Poängberäkning!$C$6:$C$97)</f>
        <v>0</v>
      </c>
      <c r="AH36" s="79">
        <v>0</v>
      </c>
      <c r="AI36" s="72">
        <f>LOOKUP(AH36,Poängberäkning!$B$6:$B$97,Poängberäkning!$C$6:$C$97)</f>
        <v>0</v>
      </c>
      <c r="AJ36" s="79">
        <v>0</v>
      </c>
      <c r="AK36" s="72">
        <f>LOOKUP(AJ36,Poängberäkning!$B$6:$B$97,Poängberäkning!$C$6:$C$97)</f>
        <v>0</v>
      </c>
      <c r="AL36" s="79">
        <v>0</v>
      </c>
      <c r="AM36" s="72">
        <f>LOOKUP(AL36,Poängberäkning!$B$6:$B$97,Poängberäkning!$C$6:$C$97)</f>
        <v>0</v>
      </c>
      <c r="AN36" s="123">
        <f>LARGE(($I36,$K36,$M36,$O36,$Q36,$S36),1)</f>
        <v>16</v>
      </c>
      <c r="AO36" s="124">
        <f>LARGE(($I36,$K36,$M36,$O36,$Q36,$S36),2)</f>
        <v>14</v>
      </c>
      <c r="AP36" s="124">
        <f>LARGE(($U36,$W36,$Y36,$AA36,$AC36,$AE36),1)</f>
        <v>14</v>
      </c>
      <c r="AQ36" s="124">
        <f>LARGE(($U36,$W36,$Y36,$AA36,$AC36,$AE36),2)</f>
        <v>12</v>
      </c>
      <c r="AR36" s="124">
        <f>LARGE(($AG36,$AI36,$AK36,$AM36),1)</f>
        <v>0</v>
      </c>
      <c r="AS36" s="125">
        <f>LARGE(($AG36,$AI36,$AK36,$AM36),2)</f>
        <v>0</v>
      </c>
      <c r="AT36" s="126">
        <f>LARGE(($AX36,$AY36,$AZ36,$BA36,$BB36,$BC36,$BD36,$BE36,$BF36,$BG36),1)</f>
        <v>10</v>
      </c>
      <c r="AU36" s="126">
        <f>LARGE(($AX36,$AY36,$AZ36,$BA36,$BB36,$BC36,$BD36,$BE36,$BF36,$BG36),2)</f>
        <v>0</v>
      </c>
      <c r="AV36" s="74">
        <f>LARGE(($AX36,$AY36,$AZ36,$BA36,$BB36,$BC36,$BD36,$BE36,$BF36,$BG36),3)</f>
        <v>0</v>
      </c>
      <c r="AW36" s="74">
        <f>LARGE(($AX36,$AY36,$AZ36,$BA36,$BB36,$BC36,$BD36,$BE36,$BF36,$BG36),4)</f>
        <v>0</v>
      </c>
      <c r="AX36" s="52">
        <f>LARGE(($I36,$K36,$M36,$O36,$Q36,$S36),3)</f>
        <v>0</v>
      </c>
      <c r="AY36" s="52">
        <f>LARGE(($I36,$K36,$M36,$O36,$Q36,$S36),4)</f>
        <v>0</v>
      </c>
      <c r="AZ36" s="52">
        <f>LARGE(($I36,$K36,$M36,$O36,$Q36,$S36),5)</f>
        <v>0</v>
      </c>
      <c r="BA36" s="52">
        <f>LARGE(($I36,$K36,$M36,$O36,$Q36,$S36),6)</f>
        <v>0</v>
      </c>
      <c r="BB36" s="53">
        <f>LARGE(($U36,$W36,$Y36,$AA36,$AC36,$AE36),3)</f>
        <v>10</v>
      </c>
      <c r="BC36" s="53">
        <f>LARGE(($U36,$W36,$Y36,$AA36,$AC36,$AE36),4)</f>
        <v>0</v>
      </c>
      <c r="BD36" s="53">
        <f>LARGE(($U36,$W36,$Y36,$AA36,$AC36,$AE36),5)</f>
        <v>0</v>
      </c>
      <c r="BE36" s="53">
        <f>LARGE(($U36,$W36,$Y36,$AA36,$AC36,$AE36),6)</f>
        <v>0</v>
      </c>
      <c r="BF36" s="53">
        <f>LARGE(($AG36,$AI36,$AK36,$AM36),3)</f>
        <v>0</v>
      </c>
      <c r="BG36" s="53">
        <f>LARGE(($AG36,$AI36,$AK36,$AM36),4)</f>
        <v>0</v>
      </c>
    </row>
    <row r="37" spans="1:59" ht="16.5" thickBot="1">
      <c r="A37" s="115">
        <f t="shared" si="3"/>
        <v>33</v>
      </c>
      <c r="B37" s="136">
        <f t="shared" si="4"/>
        <v>33</v>
      </c>
      <c r="C37" s="139" t="s">
        <v>191</v>
      </c>
      <c r="D37" s="140" t="s">
        <v>192</v>
      </c>
      <c r="E37" s="57">
        <f t="shared" si="5"/>
        <v>57</v>
      </c>
      <c r="F37" s="134">
        <f t="shared" si="6"/>
        <v>57</v>
      </c>
      <c r="G37" s="55">
        <f t="shared" si="7"/>
        <v>57</v>
      </c>
      <c r="H37" s="75">
        <v>0</v>
      </c>
      <c r="I37" s="62">
        <f>LOOKUP(H37,Poängberäkning!$B$6:$B$97,Poängberäkning!$C$6:$C$97)</f>
        <v>0</v>
      </c>
      <c r="J37" s="75">
        <v>0</v>
      </c>
      <c r="K37" s="62">
        <f>LOOKUP(J37,Poängberäkning!$B$6:$B$97,Poängberäkning!$C$6:$C$97)</f>
        <v>0</v>
      </c>
      <c r="L37" s="75">
        <v>0</v>
      </c>
      <c r="M37" s="62">
        <f>LOOKUP(L37,Poängberäkning!$B$6:$B$97,Poängberäkning!$C$6:$C$97)</f>
        <v>0</v>
      </c>
      <c r="N37" s="75">
        <v>0</v>
      </c>
      <c r="O37" s="62">
        <f>LOOKUP(N37,Poängberäkning!$B$6:$B$97,Poängberäkning!$C$6:$C$97)</f>
        <v>0</v>
      </c>
      <c r="P37" s="75">
        <v>44</v>
      </c>
      <c r="Q37" s="62">
        <f>LOOKUP(P37,Poängberäkning!$B$6:$B$97,Poängberäkning!$C$6:$C$97)</f>
        <v>7</v>
      </c>
      <c r="R37" s="75">
        <v>29</v>
      </c>
      <c r="S37" s="62">
        <f>LOOKUP(R37,Poängberäkning!$B$6:$B$97,Poängberäkning!$C$6:$C$97)</f>
        <v>22</v>
      </c>
      <c r="T37" s="77">
        <v>0</v>
      </c>
      <c r="U37" s="67">
        <f>LOOKUP(T37,Poängberäkning!$B$6:$B$97,Poängberäkning!$C$6:$C$97)</f>
        <v>0</v>
      </c>
      <c r="V37" s="77">
        <v>0</v>
      </c>
      <c r="W37" s="67">
        <f>LOOKUP(V37,Poängberäkning!$B$6:$B$97,Poängberäkning!$C$6:$C$97)</f>
        <v>0</v>
      </c>
      <c r="X37" s="77">
        <v>0</v>
      </c>
      <c r="Y37" s="67">
        <f>LOOKUP(X37,Poängberäkning!$B$6:$B$97,Poängberäkning!$C$6:$C$97)</f>
        <v>0</v>
      </c>
      <c r="Z37" s="77">
        <v>0</v>
      </c>
      <c r="AA37" s="67">
        <f>LOOKUP(Z37,Poängberäkning!$B$6:$B$97,Poängberäkning!$C$6:$C$97)</f>
        <v>0</v>
      </c>
      <c r="AB37" s="77">
        <v>35</v>
      </c>
      <c r="AC37" s="67">
        <f>LOOKUP(AB37,Poängberäkning!$B$6:$B$97,Poängberäkning!$C$6:$C$97)</f>
        <v>16</v>
      </c>
      <c r="AD37" s="77">
        <v>39</v>
      </c>
      <c r="AE37" s="67">
        <f>LOOKUP(AD37,Poängberäkning!$B$6:$B$97,Poängberäkning!$C$6:$C$97)</f>
        <v>12</v>
      </c>
      <c r="AF37" s="79">
        <v>0</v>
      </c>
      <c r="AG37" s="72">
        <f>LOOKUP(AF37,Poängberäkning!$B$6:$B$97,Poängberäkning!$C$6:$C$97)</f>
        <v>0</v>
      </c>
      <c r="AH37" s="79">
        <v>0</v>
      </c>
      <c r="AI37" s="72">
        <f>LOOKUP(AH37,Poängberäkning!$B$6:$B$97,Poängberäkning!$C$6:$C$97)</f>
        <v>0</v>
      </c>
      <c r="AJ37" s="79">
        <v>0</v>
      </c>
      <c r="AK37" s="72">
        <f>LOOKUP(AJ37,Poängberäkning!$B$6:$B$97,Poängberäkning!$C$6:$C$97)</f>
        <v>0</v>
      </c>
      <c r="AL37" s="79">
        <v>0</v>
      </c>
      <c r="AM37" s="72">
        <f>LOOKUP(AL37,Poängberäkning!$B$6:$B$97,Poängberäkning!$C$6:$C$97)</f>
        <v>0</v>
      </c>
      <c r="AN37" s="123">
        <f>LARGE(($I37,$K37,$M37,$O37,$Q37,$S37),1)</f>
        <v>22</v>
      </c>
      <c r="AO37" s="124">
        <f>LARGE(($I37,$K37,$M37,$O37,$Q37,$S37),2)</f>
        <v>7</v>
      </c>
      <c r="AP37" s="124">
        <f>LARGE(($U37,$W37,$Y37,$AA37,$AC37,$AE37),1)</f>
        <v>16</v>
      </c>
      <c r="AQ37" s="124">
        <f>LARGE(($U37,$W37,$Y37,$AA37,$AC37,$AE37),2)</f>
        <v>12</v>
      </c>
      <c r="AR37" s="124">
        <f>LARGE(($AG37,$AI37,$AK37,$AM37),1)</f>
        <v>0</v>
      </c>
      <c r="AS37" s="125">
        <f>LARGE(($AG37,$AI37,$AK37,$AM37),2)</f>
        <v>0</v>
      </c>
      <c r="AT37" s="126">
        <f>LARGE(($AX37,$AY37,$AZ37,$BA37,$BB37,$BC37,$BD37,$BE37,$BF37,$BG37),1)</f>
        <v>0</v>
      </c>
      <c r="AU37" s="126">
        <f>LARGE(($AX37,$AY37,$AZ37,$BA37,$BB37,$BC37,$BD37,$BE37,$BF37,$BG37),2)</f>
        <v>0</v>
      </c>
      <c r="AV37" s="74">
        <f>LARGE(($AX37,$AY37,$AZ37,$BA37,$BB37,$BC37,$BD37,$BE37,$BF37,$BG37),3)</f>
        <v>0</v>
      </c>
      <c r="AW37" s="74">
        <f>LARGE(($AX37,$AY37,$AZ37,$BA37,$BB37,$BC37,$BD37,$BE37,$BF37,$BG37),4)</f>
        <v>0</v>
      </c>
      <c r="AX37" s="52">
        <f>LARGE(($I37,$K37,$M37,$O37,$Q37,$S37),3)</f>
        <v>0</v>
      </c>
      <c r="AY37" s="52">
        <f>LARGE(($I37,$K37,$M37,$O37,$Q37,$S37),4)</f>
        <v>0</v>
      </c>
      <c r="AZ37" s="52">
        <f>LARGE(($I37,$K37,$M37,$O37,$Q37,$S37),5)</f>
        <v>0</v>
      </c>
      <c r="BA37" s="52">
        <f>LARGE(($I37,$K37,$M37,$O37,$Q37,$S37),6)</f>
        <v>0</v>
      </c>
      <c r="BB37" s="53">
        <f>LARGE(($U37,$W37,$Y37,$AA37,$AC37,$AE37),3)</f>
        <v>0</v>
      </c>
      <c r="BC37" s="53">
        <f>LARGE(($U37,$W37,$Y37,$AA37,$AC37,$AE37),4)</f>
        <v>0</v>
      </c>
      <c r="BD37" s="53">
        <f>LARGE(($U37,$W37,$Y37,$AA37,$AC37,$AE37),5)</f>
        <v>0</v>
      </c>
      <c r="BE37" s="53">
        <f>LARGE(($U37,$W37,$Y37,$AA37,$AC37,$AE37),6)</f>
        <v>0</v>
      </c>
      <c r="BF37" s="53">
        <f>LARGE(($AG37,$AI37,$AK37,$AM37),3)</f>
        <v>0</v>
      </c>
      <c r="BG37" s="53">
        <f>LARGE(($AG37,$AI37,$AK37,$AM37),4)</f>
        <v>0</v>
      </c>
    </row>
    <row r="38" spans="1:59" ht="16.5" thickBot="1">
      <c r="A38" s="115">
        <f t="shared" si="3"/>
        <v>34</v>
      </c>
      <c r="B38" s="136">
        <f t="shared" si="4"/>
        <v>34</v>
      </c>
      <c r="C38" s="58" t="s">
        <v>111</v>
      </c>
      <c r="D38" s="59" t="s">
        <v>55</v>
      </c>
      <c r="E38" s="57">
        <f t="shared" si="5"/>
        <v>50</v>
      </c>
      <c r="F38" s="134">
        <f t="shared" si="6"/>
        <v>50</v>
      </c>
      <c r="G38" s="55">
        <f t="shared" si="7"/>
        <v>50</v>
      </c>
      <c r="H38" s="75">
        <v>28</v>
      </c>
      <c r="I38" s="62">
        <f>LOOKUP(H38,Poängberäkning!$B$6:$B$97,Poängberäkning!$C$6:$C$97)</f>
        <v>23</v>
      </c>
      <c r="J38" s="75">
        <v>38</v>
      </c>
      <c r="K38" s="62">
        <f>LOOKUP(J38,Poängberäkning!$B$6:$B$97,Poängberäkning!$C$6:$C$97)</f>
        <v>13</v>
      </c>
      <c r="L38" s="75">
        <v>0</v>
      </c>
      <c r="M38" s="62">
        <f>LOOKUP(L38,Poängberäkning!$B$6:$B$97,Poängberäkning!$C$6:$C$97)</f>
        <v>0</v>
      </c>
      <c r="N38" s="75">
        <v>0</v>
      </c>
      <c r="O38" s="62">
        <f>LOOKUP(N38,Poängberäkning!$B$6:$B$97,Poängberäkning!$C$6:$C$97)</f>
        <v>0</v>
      </c>
      <c r="P38" s="75">
        <v>0</v>
      </c>
      <c r="Q38" s="62">
        <f>LOOKUP(P38,Poängberäkning!$B$6:$B$97,Poängberäkning!$C$6:$C$97)</f>
        <v>0</v>
      </c>
      <c r="R38" s="75">
        <v>0</v>
      </c>
      <c r="S38" s="62">
        <f>LOOKUP(R38,Poängberäkning!$B$6:$B$97,Poängberäkning!$C$6:$C$97)</f>
        <v>0</v>
      </c>
      <c r="T38" s="77">
        <v>44</v>
      </c>
      <c r="U38" s="67">
        <f>LOOKUP(T38,Poängberäkning!$B$6:$B$97,Poängberäkning!$C$6:$C$97)</f>
        <v>7</v>
      </c>
      <c r="V38" s="77">
        <v>44</v>
      </c>
      <c r="W38" s="67">
        <f>LOOKUP(V38,Poängberäkning!$B$6:$B$97,Poängberäkning!$C$6:$C$97)</f>
        <v>7</v>
      </c>
      <c r="X38" s="77">
        <v>0</v>
      </c>
      <c r="Y38" s="67">
        <f>LOOKUP(X38,Poängberäkning!$B$6:$B$97,Poängberäkning!$C$6:$C$97)</f>
        <v>0</v>
      </c>
      <c r="Z38" s="77">
        <v>0</v>
      </c>
      <c r="AA38" s="67">
        <f>LOOKUP(Z38,Poängberäkning!$B$6:$B$97,Poängberäkning!$C$6:$C$97)</f>
        <v>0</v>
      </c>
      <c r="AB38" s="77">
        <v>0</v>
      </c>
      <c r="AC38" s="67">
        <f>LOOKUP(AB38,Poängberäkning!$B$6:$B$97,Poängberäkning!$C$6:$C$97)</f>
        <v>0</v>
      </c>
      <c r="AD38" s="77">
        <v>0</v>
      </c>
      <c r="AE38" s="67">
        <f>LOOKUP(AD38,Poängberäkning!$B$6:$B$97,Poängberäkning!$C$6:$C$97)</f>
        <v>0</v>
      </c>
      <c r="AF38" s="79">
        <v>0</v>
      </c>
      <c r="AG38" s="72">
        <f>LOOKUP(AF38,Poängberäkning!$B$6:$B$97,Poängberäkning!$C$6:$C$97)</f>
        <v>0</v>
      </c>
      <c r="AH38" s="79">
        <v>0</v>
      </c>
      <c r="AI38" s="72">
        <f>LOOKUP(AH38,Poängberäkning!$B$6:$B$97,Poängberäkning!$C$6:$C$97)</f>
        <v>0</v>
      </c>
      <c r="AJ38" s="79">
        <v>0</v>
      </c>
      <c r="AK38" s="72">
        <f>LOOKUP(AJ38,Poängberäkning!$B$6:$B$97,Poängberäkning!$C$6:$C$97)</f>
        <v>0</v>
      </c>
      <c r="AL38" s="79">
        <v>0</v>
      </c>
      <c r="AM38" s="72">
        <f>LOOKUP(AL38,Poängberäkning!$B$6:$B$97,Poängberäkning!$C$6:$C$97)</f>
        <v>0</v>
      </c>
      <c r="AN38" s="123">
        <f>LARGE(($I38,$K38,$M38,$O38,$Q38,$S38),1)</f>
        <v>23</v>
      </c>
      <c r="AO38" s="124">
        <f>LARGE(($I38,$K38,$M38,$O38,$Q38,$S38),2)</f>
        <v>13</v>
      </c>
      <c r="AP38" s="124">
        <f>LARGE(($U38,$W38,$Y38,$AA38,$AC38,$AE38),1)</f>
        <v>7</v>
      </c>
      <c r="AQ38" s="124">
        <f>LARGE(($U38,$W38,$Y38,$AA38,$AC38,$AE38),2)</f>
        <v>7</v>
      </c>
      <c r="AR38" s="124">
        <f>LARGE(($AG38,$AI38,$AK38,$AM38),1)</f>
        <v>0</v>
      </c>
      <c r="AS38" s="125">
        <f>LARGE(($AG38,$AI38,$AK38,$AM38),2)</f>
        <v>0</v>
      </c>
      <c r="AT38" s="126">
        <f>LARGE(($AX38,$AY38,$AZ38,$BA38,$BB38,$BC38,$BD38,$BE38,$BF38,$BG38),1)</f>
        <v>0</v>
      </c>
      <c r="AU38" s="126">
        <f>LARGE(($AX38,$AY38,$AZ38,$BA38,$BB38,$BC38,$BD38,$BE38,$BF38,$BG38),2)</f>
        <v>0</v>
      </c>
      <c r="AV38" s="74">
        <f>LARGE(($AX38,$AY38,$AZ38,$BA38,$BB38,$BC38,$BD38,$BE38,$BF38,$BG38),3)</f>
        <v>0</v>
      </c>
      <c r="AW38" s="74">
        <f>LARGE(($AX38,$AY38,$AZ38,$BA38,$BB38,$BC38,$BD38,$BE38,$BF38,$BG38),4)</f>
        <v>0</v>
      </c>
      <c r="AX38" s="52">
        <f>LARGE(($I38,$K38,$M38,$O38,$Q38,$S38),3)</f>
        <v>0</v>
      </c>
      <c r="AY38" s="52">
        <f>LARGE(($I38,$K38,$M38,$O38,$Q38,$S38),4)</f>
        <v>0</v>
      </c>
      <c r="AZ38" s="52">
        <f>LARGE(($I38,$K38,$M38,$O38,$Q38,$S38),5)</f>
        <v>0</v>
      </c>
      <c r="BA38" s="52">
        <f>LARGE(($I38,$K38,$M38,$O38,$Q38,$S38),6)</f>
        <v>0</v>
      </c>
      <c r="BB38" s="53">
        <f>LARGE(($U38,$W38,$Y38,$AA38,$AC38,$AE38),3)</f>
        <v>0</v>
      </c>
      <c r="BC38" s="53">
        <f>LARGE(($U38,$W38,$Y38,$AA38,$AC38,$AE38),4)</f>
        <v>0</v>
      </c>
      <c r="BD38" s="53">
        <f>LARGE(($U38,$W38,$Y38,$AA38,$AC38,$AE38),5)</f>
        <v>0</v>
      </c>
      <c r="BE38" s="53">
        <f>LARGE(($U38,$W38,$Y38,$AA38,$AC38,$AE38),6)</f>
        <v>0</v>
      </c>
      <c r="BF38" s="53">
        <f>LARGE(($AG38,$AI38,$AK38,$AM38),3)</f>
        <v>0</v>
      </c>
      <c r="BG38" s="53">
        <f>LARGE(($AG38,$AI38,$AK38,$AM38),4)</f>
        <v>0</v>
      </c>
    </row>
    <row r="39" spans="1:59" ht="16.5" thickBot="1">
      <c r="A39" s="115">
        <f t="shared" si="3"/>
        <v>35</v>
      </c>
      <c r="B39" s="136">
        <f t="shared" si="4"/>
        <v>35</v>
      </c>
      <c r="C39" s="58" t="s">
        <v>129</v>
      </c>
      <c r="D39" s="59" t="s">
        <v>54</v>
      </c>
      <c r="E39" s="57">
        <f t="shared" si="5"/>
        <v>49</v>
      </c>
      <c r="F39" s="134">
        <f t="shared" si="6"/>
        <v>49</v>
      </c>
      <c r="G39" s="55">
        <f t="shared" si="7"/>
        <v>49</v>
      </c>
      <c r="H39" s="75">
        <v>0</v>
      </c>
      <c r="I39" s="62">
        <f>LOOKUP(H39,Poängberäkning!$B$6:$B$97,Poängberäkning!$C$6:$C$97)</f>
        <v>0</v>
      </c>
      <c r="J39" s="75">
        <v>0</v>
      </c>
      <c r="K39" s="62">
        <f>LOOKUP(J39,Poängberäkning!$B$6:$B$97,Poängberäkning!$C$6:$C$97)</f>
        <v>0</v>
      </c>
      <c r="L39" s="75">
        <v>0</v>
      </c>
      <c r="M39" s="62">
        <f>LOOKUP(L39,Poängberäkning!$B$6:$B$97,Poängberäkning!$C$6:$C$97)</f>
        <v>0</v>
      </c>
      <c r="N39" s="75">
        <v>0</v>
      </c>
      <c r="O39" s="62">
        <f>LOOKUP(N39,Poängberäkning!$B$6:$B$97,Poängberäkning!$C$6:$C$97)</f>
        <v>0</v>
      </c>
      <c r="P39" s="75">
        <v>0</v>
      </c>
      <c r="Q39" s="62">
        <f>LOOKUP(P39,Poängberäkning!$B$6:$B$97,Poängberäkning!$C$6:$C$97)</f>
        <v>0</v>
      </c>
      <c r="R39" s="75">
        <v>0</v>
      </c>
      <c r="S39" s="62">
        <f>LOOKUP(R39,Poängberäkning!$B$6:$B$97,Poängberäkning!$C$6:$C$97)</f>
        <v>0</v>
      </c>
      <c r="T39" s="77">
        <v>35</v>
      </c>
      <c r="U39" s="67">
        <f>LOOKUP(T39,Poängberäkning!$B$6:$B$97,Poängberäkning!$C$6:$C$97)</f>
        <v>16</v>
      </c>
      <c r="V39" s="77">
        <v>0</v>
      </c>
      <c r="W39" s="67">
        <f>LOOKUP(V39,Poängberäkning!$B$6:$B$97,Poängberäkning!$C$6:$C$97)</f>
        <v>0</v>
      </c>
      <c r="X39" s="77">
        <v>0</v>
      </c>
      <c r="Y39" s="67">
        <f>LOOKUP(X39,Poängberäkning!$B$6:$B$97,Poängberäkning!$C$6:$C$97)</f>
        <v>0</v>
      </c>
      <c r="Z39" s="77">
        <v>0</v>
      </c>
      <c r="AA39" s="67">
        <f>LOOKUP(Z39,Poängberäkning!$B$6:$B$97,Poängberäkning!$C$6:$C$97)</f>
        <v>0</v>
      </c>
      <c r="AB39" s="77">
        <v>0</v>
      </c>
      <c r="AC39" s="67">
        <f>LOOKUP(AB39,Poängberäkning!$B$6:$B$97,Poängberäkning!$C$6:$C$97)</f>
        <v>0</v>
      </c>
      <c r="AD39" s="77">
        <v>0</v>
      </c>
      <c r="AE39" s="67">
        <f>LOOKUP(AD39,Poängberäkning!$B$6:$B$97,Poängberäkning!$C$6:$C$97)</f>
        <v>0</v>
      </c>
      <c r="AF39" s="79">
        <v>38</v>
      </c>
      <c r="AG39" s="72">
        <f>LOOKUP(AF39,Poängberäkning!$B$6:$B$97,Poängberäkning!$C$6:$C$97)</f>
        <v>13</v>
      </c>
      <c r="AH39" s="79">
        <v>0</v>
      </c>
      <c r="AI39" s="72">
        <f>LOOKUP(AH39,Poängberäkning!$B$6:$B$97,Poängberäkning!$C$6:$C$97)</f>
        <v>0</v>
      </c>
      <c r="AJ39" s="79">
        <v>0</v>
      </c>
      <c r="AK39" s="72">
        <f>LOOKUP(AJ39,Poängberäkning!$B$6:$B$97,Poängberäkning!$C$6:$C$97)</f>
        <v>0</v>
      </c>
      <c r="AL39" s="79">
        <v>31</v>
      </c>
      <c r="AM39" s="72">
        <f>LOOKUP(AL39,Poängberäkning!$B$6:$B$97,Poängberäkning!$C$6:$C$97)</f>
        <v>20</v>
      </c>
      <c r="AN39" s="123">
        <f>LARGE(($I39,$K39,$M39,$O39,$Q39,$S39),1)</f>
        <v>0</v>
      </c>
      <c r="AO39" s="124">
        <f>LARGE(($I39,$K39,$M39,$O39,$Q39,$S39),2)</f>
        <v>0</v>
      </c>
      <c r="AP39" s="124">
        <f>LARGE(($U39,$W39,$Y39,$AA39,$AC39,$AE39),1)</f>
        <v>16</v>
      </c>
      <c r="AQ39" s="124">
        <f>LARGE(($U39,$W39,$Y39,$AA39,$AC39,$AE39),2)</f>
        <v>0</v>
      </c>
      <c r="AR39" s="124">
        <f>LARGE(($AG39,$AI39,$AK39,$AM39),1)</f>
        <v>20</v>
      </c>
      <c r="AS39" s="125">
        <f>LARGE(($AG39,$AI39,$AK39,$AM39),2)</f>
        <v>13</v>
      </c>
      <c r="AT39" s="126">
        <f>LARGE(($AX39,$AY39,$AZ39,$BA39,$BB39,$BC39,$BD39,$BE39,$BF39,$BG39),1)</f>
        <v>0</v>
      </c>
      <c r="AU39" s="126">
        <f>LARGE(($AX39,$AY39,$AZ39,$BA39,$BB39,$BC39,$BD39,$BE39,$BF39,$BG39),2)</f>
        <v>0</v>
      </c>
      <c r="AV39" s="74">
        <f>LARGE(($AX39,$AY39,$AZ39,$BA39,$BB39,$BC39,$BD39,$BE39,$BF39,$BG39),3)</f>
        <v>0</v>
      </c>
      <c r="AW39" s="74">
        <f>LARGE(($AX39,$AY39,$AZ39,$BA39,$BB39,$BC39,$BD39,$BE39,$BF39,$BG39),4)</f>
        <v>0</v>
      </c>
      <c r="AX39" s="52">
        <f>LARGE(($I39,$K39,$M39,$O39,$Q39,$S39),3)</f>
        <v>0</v>
      </c>
      <c r="AY39" s="52">
        <f>LARGE(($I39,$K39,$M39,$O39,$Q39,$S39),4)</f>
        <v>0</v>
      </c>
      <c r="AZ39" s="52">
        <f>LARGE(($I39,$K39,$M39,$O39,$Q39,$S39),5)</f>
        <v>0</v>
      </c>
      <c r="BA39" s="52">
        <f>LARGE(($I39,$K39,$M39,$O39,$Q39,$S39),6)</f>
        <v>0</v>
      </c>
      <c r="BB39" s="53">
        <f>LARGE(($U39,$W39,$Y39,$AA39,$AC39,$AE39),3)</f>
        <v>0</v>
      </c>
      <c r="BC39" s="53">
        <f>LARGE(($U39,$W39,$Y39,$AA39,$AC39,$AE39),4)</f>
        <v>0</v>
      </c>
      <c r="BD39" s="53">
        <f>LARGE(($U39,$W39,$Y39,$AA39,$AC39,$AE39),5)</f>
        <v>0</v>
      </c>
      <c r="BE39" s="53">
        <f>LARGE(($U39,$W39,$Y39,$AA39,$AC39,$AE39),6)</f>
        <v>0</v>
      </c>
      <c r="BF39" s="53">
        <f>LARGE(($AG39,$AI39,$AK39,$AM39),3)</f>
        <v>0</v>
      </c>
      <c r="BG39" s="53">
        <f>LARGE(($AG39,$AI39,$AK39,$AM39),4)</f>
        <v>0</v>
      </c>
    </row>
    <row r="40" spans="1:59" ht="16.5" thickBot="1">
      <c r="A40" s="115">
        <f t="shared" si="3"/>
        <v>36</v>
      </c>
      <c r="B40" s="136">
        <f t="shared" si="4"/>
        <v>36</v>
      </c>
      <c r="C40" s="139" t="s">
        <v>189</v>
      </c>
      <c r="D40" s="140" t="s">
        <v>190</v>
      </c>
      <c r="E40" s="57">
        <f t="shared" si="5"/>
        <v>45</v>
      </c>
      <c r="F40" s="134">
        <f t="shared" si="6"/>
        <v>45</v>
      </c>
      <c r="G40" s="55">
        <f t="shared" si="7"/>
        <v>45</v>
      </c>
      <c r="H40" s="75">
        <v>0</v>
      </c>
      <c r="I40" s="62">
        <f>LOOKUP(H40,Poängberäkning!$B$6:$B$97,Poängberäkning!$C$6:$C$97)</f>
        <v>0</v>
      </c>
      <c r="J40" s="75">
        <v>0</v>
      </c>
      <c r="K40" s="62">
        <f>LOOKUP(J40,Poängberäkning!$B$6:$B$97,Poängberäkning!$C$6:$C$97)</f>
        <v>0</v>
      </c>
      <c r="L40" s="75">
        <v>0</v>
      </c>
      <c r="M40" s="62">
        <f>LOOKUP(L40,Poängberäkning!$B$6:$B$97,Poängberäkning!$C$6:$C$97)</f>
        <v>0</v>
      </c>
      <c r="N40" s="75">
        <v>0</v>
      </c>
      <c r="O40" s="62">
        <f>LOOKUP(N40,Poängberäkning!$B$6:$B$97,Poängberäkning!$C$6:$C$97)</f>
        <v>0</v>
      </c>
      <c r="P40" s="75">
        <v>41</v>
      </c>
      <c r="Q40" s="62">
        <f>LOOKUP(P40,Poängberäkning!$B$6:$B$97,Poängberäkning!$C$6:$C$97)</f>
        <v>10</v>
      </c>
      <c r="R40" s="75">
        <v>32</v>
      </c>
      <c r="S40" s="62">
        <f>LOOKUP(R40,Poängberäkning!$B$6:$B$97,Poängberäkning!$C$6:$C$97)</f>
        <v>19</v>
      </c>
      <c r="T40" s="77">
        <v>0</v>
      </c>
      <c r="U40" s="67">
        <f>LOOKUP(T40,Poängberäkning!$B$6:$B$97,Poängberäkning!$C$6:$C$97)</f>
        <v>0</v>
      </c>
      <c r="V40" s="77">
        <v>0</v>
      </c>
      <c r="W40" s="67">
        <f>LOOKUP(V40,Poängberäkning!$B$6:$B$97,Poängberäkning!$C$6:$C$97)</f>
        <v>0</v>
      </c>
      <c r="X40" s="77">
        <v>0</v>
      </c>
      <c r="Y40" s="67">
        <f>LOOKUP(X40,Poängberäkning!$B$6:$B$97,Poängberäkning!$C$6:$C$97)</f>
        <v>0</v>
      </c>
      <c r="Z40" s="77">
        <v>0</v>
      </c>
      <c r="AA40" s="67">
        <f>LOOKUP(Z40,Poängberäkning!$B$6:$B$97,Poängberäkning!$C$6:$C$97)</f>
        <v>0</v>
      </c>
      <c r="AB40" s="77">
        <v>41</v>
      </c>
      <c r="AC40" s="67">
        <f>LOOKUP(AB40,Poängberäkning!$B$6:$B$97,Poängberäkning!$C$6:$C$97)</f>
        <v>10</v>
      </c>
      <c r="AD40" s="77">
        <v>45</v>
      </c>
      <c r="AE40" s="67">
        <f>LOOKUP(AD40,Poängberäkning!$B$6:$B$97,Poängberäkning!$C$6:$C$97)</f>
        <v>6</v>
      </c>
      <c r="AF40" s="79">
        <v>0</v>
      </c>
      <c r="AG40" s="72">
        <f>LOOKUP(AF40,Poängberäkning!$B$6:$B$97,Poängberäkning!$C$6:$C$97)</f>
        <v>0</v>
      </c>
      <c r="AH40" s="79">
        <v>0</v>
      </c>
      <c r="AI40" s="72">
        <f>LOOKUP(AH40,Poängberäkning!$B$6:$B$97,Poängberäkning!$C$6:$C$97)</f>
        <v>0</v>
      </c>
      <c r="AJ40" s="79">
        <v>0</v>
      </c>
      <c r="AK40" s="72">
        <f>LOOKUP(AJ40,Poängberäkning!$B$6:$B$97,Poängberäkning!$C$6:$C$97)</f>
        <v>0</v>
      </c>
      <c r="AL40" s="79">
        <v>0</v>
      </c>
      <c r="AM40" s="72">
        <f>LOOKUP(AL40,Poängberäkning!$B$6:$B$97,Poängberäkning!$C$6:$C$97)</f>
        <v>0</v>
      </c>
      <c r="AN40" s="123">
        <f>LARGE(($I40,$K40,$M40,$O40,$Q40,$S40),1)</f>
        <v>19</v>
      </c>
      <c r="AO40" s="124">
        <f>LARGE(($I40,$K40,$M40,$O40,$Q40,$S40),2)</f>
        <v>10</v>
      </c>
      <c r="AP40" s="124">
        <f>LARGE(($U40,$W40,$Y40,$AA40,$AC40,$AE40),1)</f>
        <v>10</v>
      </c>
      <c r="AQ40" s="124">
        <f>LARGE(($U40,$W40,$Y40,$AA40,$AC40,$AE40),2)</f>
        <v>6</v>
      </c>
      <c r="AR40" s="124">
        <f>LARGE(($AG40,$AI40,$AK40,$AM40),1)</f>
        <v>0</v>
      </c>
      <c r="AS40" s="125">
        <f>LARGE(($AG40,$AI40,$AK40,$AM40),2)</f>
        <v>0</v>
      </c>
      <c r="AT40" s="126">
        <f>LARGE(($AX40,$AY40,$AZ40,$BA40,$BB40,$BC40,$BD40,$BE40,$BF40,$BG40),1)</f>
        <v>0</v>
      </c>
      <c r="AU40" s="126">
        <f>LARGE(($AX40,$AY40,$AZ40,$BA40,$BB40,$BC40,$BD40,$BE40,$BF40,$BG40),2)</f>
        <v>0</v>
      </c>
      <c r="AV40" s="74">
        <f>LARGE(($AX40,$AY40,$AZ40,$BA40,$BB40,$BC40,$BD40,$BE40,$BF40,$BG40),3)</f>
        <v>0</v>
      </c>
      <c r="AW40" s="74">
        <f>LARGE(($AX40,$AY40,$AZ40,$BA40,$BB40,$BC40,$BD40,$BE40,$BF40,$BG40),4)</f>
        <v>0</v>
      </c>
      <c r="AX40" s="52">
        <f>LARGE(($I40,$K40,$M40,$O40,$Q40,$S40),3)</f>
        <v>0</v>
      </c>
      <c r="AY40" s="52">
        <f>LARGE(($I40,$K40,$M40,$O40,$Q40,$S40),4)</f>
        <v>0</v>
      </c>
      <c r="AZ40" s="52">
        <f>LARGE(($I40,$K40,$M40,$O40,$Q40,$S40),5)</f>
        <v>0</v>
      </c>
      <c r="BA40" s="52">
        <f>LARGE(($I40,$K40,$M40,$O40,$Q40,$S40),6)</f>
        <v>0</v>
      </c>
      <c r="BB40" s="53">
        <f>LARGE(($U40,$W40,$Y40,$AA40,$AC40,$AE40),3)</f>
        <v>0</v>
      </c>
      <c r="BC40" s="53">
        <f>LARGE(($U40,$W40,$Y40,$AA40,$AC40,$AE40),4)</f>
        <v>0</v>
      </c>
      <c r="BD40" s="53">
        <f>LARGE(($U40,$W40,$Y40,$AA40,$AC40,$AE40),5)</f>
        <v>0</v>
      </c>
      <c r="BE40" s="53">
        <f>LARGE(($U40,$W40,$Y40,$AA40,$AC40,$AE40),6)</f>
        <v>0</v>
      </c>
      <c r="BF40" s="53">
        <f>LARGE(($AG40,$AI40,$AK40,$AM40),3)</f>
        <v>0</v>
      </c>
      <c r="BG40" s="53">
        <f>LARGE(($AG40,$AI40,$AK40,$AM40),4)</f>
        <v>0</v>
      </c>
    </row>
    <row r="41" spans="1:59" ht="16.5" thickBot="1">
      <c r="A41" s="115">
        <f t="shared" si="3"/>
        <v>37</v>
      </c>
      <c r="B41" s="136">
        <f t="shared" si="4"/>
        <v>37</v>
      </c>
      <c r="C41" s="151" t="s">
        <v>121</v>
      </c>
      <c r="D41" s="152" t="s">
        <v>122</v>
      </c>
      <c r="E41" s="57">
        <f t="shared" si="5"/>
        <v>45</v>
      </c>
      <c r="F41" s="134">
        <f t="shared" si="6"/>
        <v>45</v>
      </c>
      <c r="G41" s="55">
        <f t="shared" si="7"/>
        <v>45</v>
      </c>
      <c r="H41" s="75">
        <v>0</v>
      </c>
      <c r="I41" s="62">
        <f>LOOKUP(H41,Poängberäkning!$B$6:$B$97,Poängberäkning!$C$6:$C$97)</f>
        <v>0</v>
      </c>
      <c r="J41" s="75">
        <v>33</v>
      </c>
      <c r="K41" s="62">
        <f>LOOKUP(J41,Poängberäkning!$B$6:$B$97,Poängberäkning!$C$6:$C$97)</f>
        <v>18</v>
      </c>
      <c r="L41" s="75">
        <v>0</v>
      </c>
      <c r="M41" s="62">
        <f>LOOKUP(L41,Poängberäkning!$B$6:$B$97,Poängberäkning!$C$6:$C$97)</f>
        <v>0</v>
      </c>
      <c r="N41" s="75">
        <v>0</v>
      </c>
      <c r="O41" s="62">
        <f>LOOKUP(N41,Poängberäkning!$B$6:$B$97,Poängberäkning!$C$6:$C$97)</f>
        <v>0</v>
      </c>
      <c r="P41" s="75">
        <v>0</v>
      </c>
      <c r="Q41" s="62">
        <f>LOOKUP(P41,Poängberäkning!$B$6:$B$97,Poängberäkning!$C$6:$C$97)</f>
        <v>0</v>
      </c>
      <c r="R41" s="75">
        <v>0</v>
      </c>
      <c r="S41" s="62">
        <f>LOOKUP(R41,Poängberäkning!$B$6:$B$97,Poängberäkning!$C$6:$C$97)</f>
        <v>0</v>
      </c>
      <c r="T41" s="77">
        <v>37</v>
      </c>
      <c r="U41" s="67">
        <f>LOOKUP(T41,Poängberäkning!$B$6:$B$97,Poängberäkning!$C$6:$C$97)</f>
        <v>14</v>
      </c>
      <c r="V41" s="77">
        <v>38</v>
      </c>
      <c r="W41" s="67">
        <f>LOOKUP(V41,Poängberäkning!$B$6:$B$97,Poängberäkning!$C$6:$C$97)</f>
        <v>13</v>
      </c>
      <c r="X41" s="77">
        <v>0</v>
      </c>
      <c r="Y41" s="67">
        <f>LOOKUP(X41,Poängberäkning!$B$6:$B$97,Poängberäkning!$C$6:$C$97)</f>
        <v>0</v>
      </c>
      <c r="Z41" s="77">
        <v>0</v>
      </c>
      <c r="AA41" s="67">
        <f>LOOKUP(Z41,Poängberäkning!$B$6:$B$97,Poängberäkning!$C$6:$C$97)</f>
        <v>0</v>
      </c>
      <c r="AB41" s="77">
        <v>0</v>
      </c>
      <c r="AC41" s="67">
        <f>LOOKUP(AB41,Poängberäkning!$B$6:$B$97,Poängberäkning!$C$6:$C$97)</f>
        <v>0</v>
      </c>
      <c r="AD41" s="77">
        <v>0</v>
      </c>
      <c r="AE41" s="67">
        <f>LOOKUP(AD41,Poängberäkning!$B$6:$B$97,Poängberäkning!$C$6:$C$97)</f>
        <v>0</v>
      </c>
      <c r="AF41" s="79">
        <v>0</v>
      </c>
      <c r="AG41" s="72">
        <f>LOOKUP(AF41,Poängberäkning!$B$6:$B$97,Poängberäkning!$C$6:$C$97)</f>
        <v>0</v>
      </c>
      <c r="AH41" s="79">
        <v>0</v>
      </c>
      <c r="AI41" s="72">
        <f>LOOKUP(AH41,Poängberäkning!$B$6:$B$97,Poängberäkning!$C$6:$C$97)</f>
        <v>0</v>
      </c>
      <c r="AJ41" s="79">
        <v>0</v>
      </c>
      <c r="AK41" s="72">
        <f>LOOKUP(AJ41,Poängberäkning!$B$6:$B$97,Poängberäkning!$C$6:$C$97)</f>
        <v>0</v>
      </c>
      <c r="AL41" s="79">
        <v>0</v>
      </c>
      <c r="AM41" s="72">
        <f>LOOKUP(AL41,Poängberäkning!$B$6:$B$97,Poängberäkning!$C$6:$C$97)</f>
        <v>0</v>
      </c>
      <c r="AN41" s="123">
        <f>LARGE(($I41,$K41,$M41,$O41,$Q41,$S41),1)</f>
        <v>18</v>
      </c>
      <c r="AO41" s="124">
        <f>LARGE(($I41,$K41,$M41,$O41,$Q41,$S41),2)</f>
        <v>0</v>
      </c>
      <c r="AP41" s="124">
        <f>LARGE(($U41,$W41,$Y41,$AA41,$AC41,$AE41),1)</f>
        <v>14</v>
      </c>
      <c r="AQ41" s="124">
        <f>LARGE(($U41,$W41,$Y41,$AA41,$AC41,$AE41),2)</f>
        <v>13</v>
      </c>
      <c r="AR41" s="124">
        <f>LARGE(($AG41,$AI41,$AK41,$AM41),1)</f>
        <v>0</v>
      </c>
      <c r="AS41" s="125">
        <f>LARGE(($AG41,$AI41,$AK41,$AM41),2)</f>
        <v>0</v>
      </c>
      <c r="AT41" s="126">
        <f>LARGE(($AX41,$AY41,$AZ41,$BA41,$BB41,$BC41,$BD41,$BE41,$BF41,$BG41),1)</f>
        <v>0</v>
      </c>
      <c r="AU41" s="126">
        <f>LARGE(($AX41,$AY41,$AZ41,$BA41,$BB41,$BC41,$BD41,$BE41,$BF41,$BG41),2)</f>
        <v>0</v>
      </c>
      <c r="AV41" s="74">
        <f>LARGE(($AX41,$AY41,$AZ41,$BA41,$BB41,$BC41,$BD41,$BE41,$BF41,$BG41),3)</f>
        <v>0</v>
      </c>
      <c r="AW41" s="74">
        <f>LARGE(($AX41,$AY41,$AZ41,$BA41,$BB41,$BC41,$BD41,$BE41,$BF41,$BG41),4)</f>
        <v>0</v>
      </c>
      <c r="AX41" s="52">
        <f>LARGE(($I41,$K41,$M41,$O41,$Q41,$S41),3)</f>
        <v>0</v>
      </c>
      <c r="AY41" s="52">
        <f>LARGE(($I41,$K41,$M41,$O41,$Q41,$S41),4)</f>
        <v>0</v>
      </c>
      <c r="AZ41" s="52">
        <f>LARGE(($I41,$K41,$M41,$O41,$Q41,$S41),5)</f>
        <v>0</v>
      </c>
      <c r="BA41" s="52">
        <f>LARGE(($I41,$K41,$M41,$O41,$Q41,$S41),6)</f>
        <v>0</v>
      </c>
      <c r="BB41" s="53">
        <f>LARGE(($U41,$W41,$Y41,$AA41,$AC41,$AE41),3)</f>
        <v>0</v>
      </c>
      <c r="BC41" s="53">
        <f>LARGE(($U41,$W41,$Y41,$AA41,$AC41,$AE41),4)</f>
        <v>0</v>
      </c>
      <c r="BD41" s="53">
        <f>LARGE(($U41,$W41,$Y41,$AA41,$AC41,$AE41),5)</f>
        <v>0</v>
      </c>
      <c r="BE41" s="53">
        <f>LARGE(($U41,$W41,$Y41,$AA41,$AC41,$AE41),6)</f>
        <v>0</v>
      </c>
      <c r="BF41" s="53">
        <f>LARGE(($AG41,$AI41,$AK41,$AM41),3)</f>
        <v>0</v>
      </c>
      <c r="BG41" s="53">
        <f>LARGE(($AG41,$AI41,$AK41,$AM41),4)</f>
        <v>0</v>
      </c>
    </row>
    <row r="42" spans="1:59" ht="16.5" thickBot="1">
      <c r="A42" s="115">
        <f t="shared" si="3"/>
        <v>38</v>
      </c>
      <c r="B42" s="136">
        <f t="shared" si="4"/>
        <v>38</v>
      </c>
      <c r="C42" s="154" t="s">
        <v>188</v>
      </c>
      <c r="D42" s="154" t="s">
        <v>187</v>
      </c>
      <c r="E42" s="57">
        <f t="shared" si="5"/>
        <v>36</v>
      </c>
      <c r="F42" s="134">
        <f t="shared" si="6"/>
        <v>36</v>
      </c>
      <c r="G42" s="55">
        <f t="shared" si="7"/>
        <v>36</v>
      </c>
      <c r="H42" s="75">
        <v>0</v>
      </c>
      <c r="I42" s="62">
        <f>LOOKUP(H42,Poängberäkning!$B$6:$B$97,Poängberäkning!$C$6:$C$97)</f>
        <v>0</v>
      </c>
      <c r="J42" s="75">
        <v>0</v>
      </c>
      <c r="K42" s="62">
        <f>LOOKUP(J42,Poängberäkning!$B$6:$B$97,Poängberäkning!$C$6:$C$97)</f>
        <v>0</v>
      </c>
      <c r="L42" s="75">
        <v>0</v>
      </c>
      <c r="M42" s="62">
        <f>LOOKUP(L42,Poängberäkning!$B$6:$B$97,Poängberäkning!$C$6:$C$97)</f>
        <v>0</v>
      </c>
      <c r="N42" s="75">
        <v>0</v>
      </c>
      <c r="O42" s="62">
        <f>LOOKUP(N42,Poängberäkning!$B$6:$B$97,Poängberäkning!$C$6:$C$97)</f>
        <v>0</v>
      </c>
      <c r="P42" s="75">
        <v>37</v>
      </c>
      <c r="Q42" s="62">
        <f>LOOKUP(P42,Poängberäkning!$B$6:$B$97,Poängberäkning!$C$6:$C$97)</f>
        <v>14</v>
      </c>
      <c r="R42" s="75">
        <v>33</v>
      </c>
      <c r="S42" s="62">
        <f>LOOKUP(R42,Poängberäkning!$B$6:$B$97,Poängberäkning!$C$6:$C$97)</f>
        <v>18</v>
      </c>
      <c r="T42" s="77">
        <v>0</v>
      </c>
      <c r="U42" s="67">
        <f>LOOKUP(T42,Poängberäkning!$B$6:$B$97,Poängberäkning!$C$6:$C$97)</f>
        <v>0</v>
      </c>
      <c r="V42" s="77">
        <v>0</v>
      </c>
      <c r="W42" s="67">
        <f>LOOKUP(V42,Poängberäkning!$B$6:$B$97,Poängberäkning!$C$6:$C$97)</f>
        <v>0</v>
      </c>
      <c r="X42" s="77">
        <v>0</v>
      </c>
      <c r="Y42" s="67">
        <f>LOOKUP(X42,Poängberäkning!$B$6:$B$97,Poängberäkning!$C$6:$C$97)</f>
        <v>0</v>
      </c>
      <c r="Z42" s="77">
        <v>0</v>
      </c>
      <c r="AA42" s="67">
        <f>LOOKUP(Z42,Poängberäkning!$B$6:$B$97,Poängberäkning!$C$6:$C$97)</f>
        <v>0</v>
      </c>
      <c r="AB42" s="77">
        <v>0</v>
      </c>
      <c r="AC42" s="67">
        <f>LOOKUP(AB42,Poängberäkning!$B$6:$B$97,Poängberäkning!$C$6:$C$97)</f>
        <v>0</v>
      </c>
      <c r="AD42" s="77">
        <v>47</v>
      </c>
      <c r="AE42" s="67">
        <f>LOOKUP(AD42,Poängberäkning!$B$6:$B$97,Poängberäkning!$C$6:$C$97)</f>
        <v>4</v>
      </c>
      <c r="AF42" s="79">
        <v>0</v>
      </c>
      <c r="AG42" s="72">
        <f>LOOKUP(AF42,Poängberäkning!$B$6:$B$97,Poängberäkning!$C$6:$C$97)</f>
        <v>0</v>
      </c>
      <c r="AH42" s="79">
        <v>0</v>
      </c>
      <c r="AI42" s="72">
        <f>LOOKUP(AH42,Poängberäkning!$B$6:$B$97,Poängberäkning!$C$6:$C$97)</f>
        <v>0</v>
      </c>
      <c r="AJ42" s="79">
        <v>0</v>
      </c>
      <c r="AK42" s="72">
        <f>LOOKUP(AJ42,Poängberäkning!$B$6:$B$97,Poängberäkning!$C$6:$C$97)</f>
        <v>0</v>
      </c>
      <c r="AL42" s="79">
        <v>0</v>
      </c>
      <c r="AM42" s="72">
        <f>LOOKUP(AL42,Poängberäkning!$B$6:$B$97,Poängberäkning!$C$6:$C$97)</f>
        <v>0</v>
      </c>
      <c r="AN42" s="123">
        <f>LARGE(($I42,$K42,$M42,$O42,$Q42,$S42),1)</f>
        <v>18</v>
      </c>
      <c r="AO42" s="124">
        <f>LARGE(($I42,$K42,$M42,$O42,$Q42,$S42),2)</f>
        <v>14</v>
      </c>
      <c r="AP42" s="124">
        <f>LARGE(($U42,$W42,$Y42,$AA42,$AC42,$AE42),1)</f>
        <v>4</v>
      </c>
      <c r="AQ42" s="124">
        <f>LARGE(($U42,$W42,$Y42,$AA42,$AC42,$AE42),2)</f>
        <v>0</v>
      </c>
      <c r="AR42" s="124">
        <f>LARGE(($AG42,$AI42,$AK42,$AM42),1)</f>
        <v>0</v>
      </c>
      <c r="AS42" s="125">
        <f>LARGE(($AG42,$AI42,$AK42,$AM42),2)</f>
        <v>0</v>
      </c>
      <c r="AT42" s="126">
        <f>LARGE(($AX42,$AY42,$AZ42,$BA42,$BB42,$BC42,$BD42,$BE42,$BF42,$BG42),1)</f>
        <v>0</v>
      </c>
      <c r="AU42" s="126">
        <f>LARGE(($AX42,$AY42,$AZ42,$BA42,$BB42,$BC42,$BD42,$BE42,$BF42,$BG42),2)</f>
        <v>0</v>
      </c>
      <c r="AV42" s="74">
        <f>LARGE(($AX42,$AY42,$AZ42,$BA42,$BB42,$BC42,$BD42,$BE42,$BF42,$BG42),3)</f>
        <v>0</v>
      </c>
      <c r="AW42" s="74">
        <f>LARGE(($AX42,$AY42,$AZ42,$BA42,$BB42,$BC42,$BD42,$BE42,$BF42,$BG42),4)</f>
        <v>0</v>
      </c>
      <c r="AX42" s="52">
        <f>LARGE(($I42,$K42,$M42,$O42,$Q42,$S42),3)</f>
        <v>0</v>
      </c>
      <c r="AY42" s="52">
        <f>LARGE(($I42,$K42,$M42,$O42,$Q42,$S42),4)</f>
        <v>0</v>
      </c>
      <c r="AZ42" s="52">
        <f>LARGE(($I42,$K42,$M42,$O42,$Q42,$S42),5)</f>
        <v>0</v>
      </c>
      <c r="BA42" s="52">
        <f>LARGE(($I42,$K42,$M42,$O42,$Q42,$S42),6)</f>
        <v>0</v>
      </c>
      <c r="BB42" s="53">
        <f>LARGE(($U42,$W42,$Y42,$AA42,$AC42,$AE42),3)</f>
        <v>0</v>
      </c>
      <c r="BC42" s="53">
        <f>LARGE(($U42,$W42,$Y42,$AA42,$AC42,$AE42),4)</f>
        <v>0</v>
      </c>
      <c r="BD42" s="53">
        <f>LARGE(($U42,$W42,$Y42,$AA42,$AC42,$AE42),5)</f>
        <v>0</v>
      </c>
      <c r="BE42" s="53">
        <f>LARGE(($U42,$W42,$Y42,$AA42,$AC42,$AE42),6)</f>
        <v>0</v>
      </c>
      <c r="BF42" s="53">
        <f>LARGE(($AG42,$AI42,$AK42,$AM42),3)</f>
        <v>0</v>
      </c>
      <c r="BG42" s="53">
        <f>LARGE(($AG42,$AI42,$AK42,$AM42),4)</f>
        <v>0</v>
      </c>
    </row>
    <row r="43" spans="1:59" ht="16.5" thickBot="1">
      <c r="A43" s="115">
        <f t="shared" si="3"/>
        <v>39</v>
      </c>
      <c r="B43" s="136">
        <f t="shared" si="4"/>
        <v>39</v>
      </c>
      <c r="C43" s="151" t="s">
        <v>125</v>
      </c>
      <c r="D43" s="152" t="s">
        <v>48</v>
      </c>
      <c r="E43" s="57">
        <f t="shared" si="5"/>
        <v>32</v>
      </c>
      <c r="F43" s="134">
        <f t="shared" si="6"/>
        <v>32</v>
      </c>
      <c r="G43" s="55">
        <f t="shared" si="7"/>
        <v>32</v>
      </c>
      <c r="H43" s="75">
        <v>0</v>
      </c>
      <c r="I43" s="62">
        <f>LOOKUP(H43,Poängberäkning!$B$6:$B$97,Poängberäkning!$C$6:$C$97)</f>
        <v>0</v>
      </c>
      <c r="J43" s="75">
        <v>41</v>
      </c>
      <c r="K43" s="62">
        <f>LOOKUP(J43,Poängberäkning!$B$6:$B$97,Poängberäkning!$C$6:$C$97)</f>
        <v>10</v>
      </c>
      <c r="L43" s="75">
        <v>0</v>
      </c>
      <c r="M43" s="62">
        <f>LOOKUP(L43,Poängberäkning!$B$6:$B$97,Poängberäkning!$C$6:$C$97)</f>
        <v>0</v>
      </c>
      <c r="N43" s="75">
        <v>0</v>
      </c>
      <c r="O43" s="62">
        <f>LOOKUP(N43,Poängberäkning!$B$6:$B$97,Poängberäkning!$C$6:$C$97)</f>
        <v>0</v>
      </c>
      <c r="P43" s="75">
        <v>0</v>
      </c>
      <c r="Q43" s="62">
        <f>LOOKUP(P43,Poängberäkning!$B$6:$B$97,Poängberäkning!$C$6:$C$97)</f>
        <v>0</v>
      </c>
      <c r="R43" s="75">
        <v>0</v>
      </c>
      <c r="S43" s="62">
        <f>LOOKUP(R43,Poängberäkning!$B$6:$B$97,Poängberäkning!$C$6:$C$97)</f>
        <v>0</v>
      </c>
      <c r="T43" s="77">
        <v>39</v>
      </c>
      <c r="U43" s="67">
        <f>LOOKUP(T43,Poängberäkning!$B$6:$B$97,Poängberäkning!$C$6:$C$97)</f>
        <v>12</v>
      </c>
      <c r="V43" s="77">
        <v>41</v>
      </c>
      <c r="W43" s="67">
        <f>LOOKUP(V43,Poängberäkning!$B$6:$B$97,Poängberäkning!$C$6:$C$97)</f>
        <v>10</v>
      </c>
      <c r="X43" s="77">
        <v>0</v>
      </c>
      <c r="Y43" s="67">
        <f>LOOKUP(X43,Poängberäkning!$B$6:$B$97,Poängberäkning!$C$6:$C$97)</f>
        <v>0</v>
      </c>
      <c r="Z43" s="77">
        <v>0</v>
      </c>
      <c r="AA43" s="67">
        <f>LOOKUP(Z43,Poängberäkning!$B$6:$B$97,Poängberäkning!$C$6:$C$97)</f>
        <v>0</v>
      </c>
      <c r="AB43" s="77">
        <v>0</v>
      </c>
      <c r="AC43" s="67">
        <f>LOOKUP(AB43,Poängberäkning!$B$6:$B$97,Poängberäkning!$C$6:$C$97)</f>
        <v>0</v>
      </c>
      <c r="AD43" s="77">
        <v>0</v>
      </c>
      <c r="AE43" s="67">
        <f>LOOKUP(AD43,Poängberäkning!$B$6:$B$97,Poängberäkning!$C$6:$C$97)</f>
        <v>0</v>
      </c>
      <c r="AF43" s="79">
        <v>0</v>
      </c>
      <c r="AG43" s="72">
        <f>LOOKUP(AF43,Poängberäkning!$B$6:$B$97,Poängberäkning!$C$6:$C$97)</f>
        <v>0</v>
      </c>
      <c r="AH43" s="79">
        <v>0</v>
      </c>
      <c r="AI43" s="72">
        <f>LOOKUP(AH43,Poängberäkning!$B$6:$B$97,Poängberäkning!$C$6:$C$97)</f>
        <v>0</v>
      </c>
      <c r="AJ43" s="79">
        <v>0</v>
      </c>
      <c r="AK43" s="72">
        <f>LOOKUP(AJ43,Poängberäkning!$B$6:$B$97,Poängberäkning!$C$6:$C$97)</f>
        <v>0</v>
      </c>
      <c r="AL43" s="79">
        <v>0</v>
      </c>
      <c r="AM43" s="72">
        <f>LOOKUP(AL43,Poängberäkning!$B$6:$B$97,Poängberäkning!$C$6:$C$97)</f>
        <v>0</v>
      </c>
      <c r="AN43" s="123">
        <f>LARGE(($I43,$K43,$M43,$O43,$Q43,$S43),1)</f>
        <v>10</v>
      </c>
      <c r="AO43" s="124">
        <f>LARGE(($I43,$K43,$M43,$O43,$Q43,$S43),2)</f>
        <v>0</v>
      </c>
      <c r="AP43" s="124">
        <f>LARGE(($U43,$W43,$Y43,$AA43,$AC43,$AE43),1)</f>
        <v>12</v>
      </c>
      <c r="AQ43" s="124">
        <f>LARGE(($U43,$W43,$Y43,$AA43,$AC43,$AE43),2)</f>
        <v>10</v>
      </c>
      <c r="AR43" s="124">
        <f>LARGE(($AG43,$AI43,$AK43,$AM43),1)</f>
        <v>0</v>
      </c>
      <c r="AS43" s="125">
        <f>LARGE(($AG43,$AI43,$AK43,$AM43),2)</f>
        <v>0</v>
      </c>
      <c r="AT43" s="126">
        <f>LARGE(($AX43,$AY43,$AZ43,$BA43,$BB43,$BC43,$BD43,$BE43,$BF43,$BG43),1)</f>
        <v>0</v>
      </c>
      <c r="AU43" s="126">
        <f>LARGE(($AX43,$AY43,$AZ43,$BA43,$BB43,$BC43,$BD43,$BE43,$BF43,$BG43),2)</f>
        <v>0</v>
      </c>
      <c r="AV43" s="74">
        <f>LARGE(($AX43,$AY43,$AZ43,$BA43,$BB43,$BC43,$BD43,$BE43,$BF43,$BG43),3)</f>
        <v>0</v>
      </c>
      <c r="AW43" s="74">
        <f>LARGE(($AX43,$AY43,$AZ43,$BA43,$BB43,$BC43,$BD43,$BE43,$BF43,$BG43),4)</f>
        <v>0</v>
      </c>
      <c r="AX43" s="52">
        <f>LARGE(($I43,$K43,$M43,$O43,$Q43,$S43),3)</f>
        <v>0</v>
      </c>
      <c r="AY43" s="52">
        <f>LARGE(($I43,$K43,$M43,$O43,$Q43,$S43),4)</f>
        <v>0</v>
      </c>
      <c r="AZ43" s="52">
        <f>LARGE(($I43,$K43,$M43,$O43,$Q43,$S43),5)</f>
        <v>0</v>
      </c>
      <c r="BA43" s="52">
        <f>LARGE(($I43,$K43,$M43,$O43,$Q43,$S43),6)</f>
        <v>0</v>
      </c>
      <c r="BB43" s="53">
        <f>LARGE(($U43,$W43,$Y43,$AA43,$AC43,$AE43),3)</f>
        <v>0</v>
      </c>
      <c r="BC43" s="53">
        <f>LARGE(($U43,$W43,$Y43,$AA43,$AC43,$AE43),4)</f>
        <v>0</v>
      </c>
      <c r="BD43" s="53">
        <f>LARGE(($U43,$W43,$Y43,$AA43,$AC43,$AE43),5)</f>
        <v>0</v>
      </c>
      <c r="BE43" s="53">
        <f>LARGE(($U43,$W43,$Y43,$AA43,$AC43,$AE43),6)</f>
        <v>0</v>
      </c>
      <c r="BF43" s="53">
        <f>LARGE(($AG43,$AI43,$AK43,$AM43),3)</f>
        <v>0</v>
      </c>
      <c r="BG43" s="53">
        <f>LARGE(($AG43,$AI43,$AK43,$AM43),4)</f>
        <v>0</v>
      </c>
    </row>
    <row r="44" spans="1:59" ht="16.5" thickBot="1">
      <c r="A44" s="115">
        <f t="shared" si="3"/>
        <v>40</v>
      </c>
      <c r="B44" s="136">
        <f t="shared" si="4"/>
        <v>40</v>
      </c>
      <c r="C44" s="154" t="s">
        <v>193</v>
      </c>
      <c r="D44" s="154" t="s">
        <v>190</v>
      </c>
      <c r="E44" s="57">
        <f t="shared" si="5"/>
        <v>10</v>
      </c>
      <c r="F44" s="134">
        <f t="shared" si="6"/>
        <v>10</v>
      </c>
      <c r="G44" s="55">
        <f t="shared" si="7"/>
        <v>10</v>
      </c>
      <c r="H44" s="75">
        <v>0</v>
      </c>
      <c r="I44" s="62">
        <f>LOOKUP(H44,Poängberäkning!$B$6:$B$97,Poängberäkning!$C$6:$C$97)</f>
        <v>0</v>
      </c>
      <c r="J44" s="75">
        <v>0</v>
      </c>
      <c r="K44" s="62">
        <f>LOOKUP(J44,Poängberäkning!$B$6:$B$97,Poängberäkning!$C$6:$C$97)</f>
        <v>0</v>
      </c>
      <c r="L44" s="75">
        <v>0</v>
      </c>
      <c r="M44" s="62">
        <f>LOOKUP(L44,Poängberäkning!$B$6:$B$97,Poängberäkning!$C$6:$C$97)</f>
        <v>0</v>
      </c>
      <c r="N44" s="75">
        <v>0</v>
      </c>
      <c r="O44" s="62">
        <f>LOOKUP(N44,Poängberäkning!$B$6:$B$97,Poängberäkning!$C$6:$C$97)</f>
        <v>0</v>
      </c>
      <c r="P44" s="75">
        <v>0</v>
      </c>
      <c r="Q44" s="62">
        <f>LOOKUP(P44,Poängberäkning!$B$6:$B$97,Poängberäkning!$C$6:$C$97)</f>
        <v>0</v>
      </c>
      <c r="R44" s="75">
        <v>0</v>
      </c>
      <c r="S44" s="62">
        <f>LOOKUP(R44,Poängberäkning!$B$6:$B$97,Poängberäkning!$C$6:$C$97)</f>
        <v>0</v>
      </c>
      <c r="T44" s="77">
        <v>0</v>
      </c>
      <c r="U44" s="67">
        <f>LOOKUP(T44,Poängberäkning!$B$6:$B$97,Poängberäkning!$C$6:$C$97)</f>
        <v>0</v>
      </c>
      <c r="V44" s="77">
        <v>0</v>
      </c>
      <c r="W44" s="67">
        <f>LOOKUP(V44,Poängberäkning!$B$6:$B$97,Poängberäkning!$C$6:$C$97)</f>
        <v>0</v>
      </c>
      <c r="X44" s="77">
        <v>0</v>
      </c>
      <c r="Y44" s="67">
        <f>LOOKUP(X44,Poängberäkning!$B$6:$B$97,Poängberäkning!$C$6:$C$97)</f>
        <v>0</v>
      </c>
      <c r="Z44" s="77">
        <v>0</v>
      </c>
      <c r="AA44" s="67">
        <f>LOOKUP(Z44,Poängberäkning!$B$6:$B$97,Poängberäkning!$C$6:$C$97)</f>
        <v>0</v>
      </c>
      <c r="AB44" s="77">
        <v>44</v>
      </c>
      <c r="AC44" s="67">
        <f>LOOKUP(AB44,Poängberäkning!$B$6:$B$97,Poängberäkning!$C$6:$C$97)</f>
        <v>7</v>
      </c>
      <c r="AD44" s="77">
        <v>48</v>
      </c>
      <c r="AE44" s="67">
        <f>LOOKUP(AD44,Poängberäkning!$B$6:$B$97,Poängberäkning!$C$6:$C$97)</f>
        <v>3</v>
      </c>
      <c r="AF44" s="79">
        <v>0</v>
      </c>
      <c r="AG44" s="72">
        <f>LOOKUP(AF44,Poängberäkning!$B$6:$B$97,Poängberäkning!$C$6:$C$97)</f>
        <v>0</v>
      </c>
      <c r="AH44" s="79">
        <v>0</v>
      </c>
      <c r="AI44" s="72">
        <f>LOOKUP(AH44,Poängberäkning!$B$6:$B$97,Poängberäkning!$C$6:$C$97)</f>
        <v>0</v>
      </c>
      <c r="AJ44" s="79">
        <v>0</v>
      </c>
      <c r="AK44" s="72">
        <f>LOOKUP(AJ44,Poängberäkning!$B$6:$B$97,Poängberäkning!$C$6:$C$97)</f>
        <v>0</v>
      </c>
      <c r="AL44" s="79">
        <v>0</v>
      </c>
      <c r="AM44" s="72">
        <f>LOOKUP(AL44,Poängberäkning!$B$6:$B$97,Poängberäkning!$C$6:$C$97)</f>
        <v>0</v>
      </c>
      <c r="AN44" s="123">
        <f>LARGE(($I44,$K44,$M44,$O44,$Q44,$S44),1)</f>
        <v>0</v>
      </c>
      <c r="AO44" s="124">
        <f>LARGE(($I44,$K44,$M44,$O44,$Q44,$S44),2)</f>
        <v>0</v>
      </c>
      <c r="AP44" s="124">
        <f>LARGE(($U44,$W44,$Y44,$AA44,$AC44,$AE44),1)</f>
        <v>7</v>
      </c>
      <c r="AQ44" s="124">
        <f>LARGE(($U44,$W44,$Y44,$AA44,$AC44,$AE44),2)</f>
        <v>3</v>
      </c>
      <c r="AR44" s="124">
        <f>LARGE(($AG44,$AI44,$AK44,$AM44),1)</f>
        <v>0</v>
      </c>
      <c r="AS44" s="125">
        <f>LARGE(($AG44,$AI44,$AK44,$AM44),2)</f>
        <v>0</v>
      </c>
      <c r="AT44" s="126">
        <f>LARGE(($AX44,$AY44,$AZ44,$BA44,$BB44,$BC44,$BD44,$BE44,$BF44,$BG44),1)</f>
        <v>0</v>
      </c>
      <c r="AU44" s="126">
        <f>LARGE(($AX44,$AY44,$AZ44,$BA44,$BB44,$BC44,$BD44,$BE44,$BF44,$BG44),2)</f>
        <v>0</v>
      </c>
      <c r="AV44" s="74">
        <f>LARGE(($AX44,$AY44,$AZ44,$BA44,$BB44,$BC44,$BD44,$BE44,$BF44,$BG44),3)</f>
        <v>0</v>
      </c>
      <c r="AW44" s="74">
        <f>LARGE(($AX44,$AY44,$AZ44,$BA44,$BB44,$BC44,$BD44,$BE44,$BF44,$BG44),4)</f>
        <v>0</v>
      </c>
      <c r="AX44" s="52">
        <f>LARGE(($I44,$K44,$M44,$O44,$Q44,$S44),3)</f>
        <v>0</v>
      </c>
      <c r="AY44" s="52">
        <f>LARGE(($I44,$K44,$M44,$O44,$Q44,$S44),4)</f>
        <v>0</v>
      </c>
      <c r="AZ44" s="52">
        <f>LARGE(($I44,$K44,$M44,$O44,$Q44,$S44),5)</f>
        <v>0</v>
      </c>
      <c r="BA44" s="52">
        <f>LARGE(($I44,$K44,$M44,$O44,$Q44,$S44),6)</f>
        <v>0</v>
      </c>
      <c r="BB44" s="53">
        <f>LARGE(($U44,$W44,$Y44,$AA44,$AC44,$AE44),3)</f>
        <v>0</v>
      </c>
      <c r="BC44" s="53">
        <f>LARGE(($U44,$W44,$Y44,$AA44,$AC44,$AE44),4)</f>
        <v>0</v>
      </c>
      <c r="BD44" s="53">
        <f>LARGE(($U44,$W44,$Y44,$AA44,$AC44,$AE44),5)</f>
        <v>0</v>
      </c>
      <c r="BE44" s="53">
        <f>LARGE(($U44,$W44,$Y44,$AA44,$AC44,$AE44),6)</f>
        <v>0</v>
      </c>
      <c r="BF44" s="53">
        <f>LARGE(($AG44,$AI44,$AK44,$AM44),3)</f>
        <v>0</v>
      </c>
      <c r="BG44" s="53">
        <f>LARGE(($AG44,$AI44,$AK44,$AM44),4)</f>
        <v>0</v>
      </c>
    </row>
    <row r="45" spans="1:59" ht="16.5" thickBot="1">
      <c r="A45" s="115">
        <f t="shared" si="3"/>
        <v>41</v>
      </c>
      <c r="B45" s="137">
        <f t="shared" si="4"/>
        <v>41</v>
      </c>
      <c r="E45" s="57">
        <f t="shared" si="5"/>
        <v>0</v>
      </c>
      <c r="F45" s="134">
        <f t="shared" si="6"/>
        <v>0</v>
      </c>
      <c r="G45" s="55">
        <f t="shared" si="7"/>
        <v>0</v>
      </c>
      <c r="H45" s="75">
        <v>0</v>
      </c>
      <c r="I45" s="62">
        <f>LOOKUP(H45,Poängberäkning!$B$6:$B$97,Poängberäkning!$C$6:$C$97)</f>
        <v>0</v>
      </c>
      <c r="J45" s="75">
        <v>0</v>
      </c>
      <c r="K45" s="62">
        <f>LOOKUP(J45,Poängberäkning!$B$6:$B$97,Poängberäkning!$C$6:$C$97)</f>
        <v>0</v>
      </c>
      <c r="L45" s="75">
        <v>0</v>
      </c>
      <c r="M45" s="62">
        <f>LOOKUP(L45,Poängberäkning!$B$6:$B$97,Poängberäkning!$C$6:$C$97)</f>
        <v>0</v>
      </c>
      <c r="N45" s="75">
        <v>0</v>
      </c>
      <c r="O45" s="62">
        <f>LOOKUP(N45,Poängberäkning!$B$6:$B$97,Poängberäkning!$C$6:$C$97)</f>
        <v>0</v>
      </c>
      <c r="P45" s="75">
        <v>0</v>
      </c>
      <c r="Q45" s="62">
        <f>LOOKUP(P45,Poängberäkning!$B$6:$B$97,Poängberäkning!$C$6:$C$97)</f>
        <v>0</v>
      </c>
      <c r="R45" s="75">
        <v>0</v>
      </c>
      <c r="S45" s="62">
        <f>LOOKUP(R45,Poängberäkning!$B$6:$B$97,Poängberäkning!$C$6:$C$97)</f>
        <v>0</v>
      </c>
      <c r="T45" s="77">
        <v>0</v>
      </c>
      <c r="U45" s="67">
        <f>LOOKUP(T45,Poängberäkning!$B$6:$B$97,Poängberäkning!$C$6:$C$97)</f>
        <v>0</v>
      </c>
      <c r="V45" s="77">
        <v>0</v>
      </c>
      <c r="W45" s="67">
        <f>LOOKUP(V45,Poängberäkning!$B$6:$B$97,Poängberäkning!$C$6:$C$97)</f>
        <v>0</v>
      </c>
      <c r="X45" s="77">
        <v>0</v>
      </c>
      <c r="Y45" s="67">
        <f>LOOKUP(X45,Poängberäkning!$B$6:$B$97,Poängberäkning!$C$6:$C$97)</f>
        <v>0</v>
      </c>
      <c r="Z45" s="77">
        <v>0</v>
      </c>
      <c r="AA45" s="67">
        <f>LOOKUP(Z45,Poängberäkning!$B$6:$B$97,Poängberäkning!$C$6:$C$97)</f>
        <v>0</v>
      </c>
      <c r="AB45" s="77">
        <v>0</v>
      </c>
      <c r="AC45" s="67">
        <f>LOOKUP(AB45,Poängberäkning!$B$6:$B$97,Poängberäkning!$C$6:$C$97)</f>
        <v>0</v>
      </c>
      <c r="AD45" s="77">
        <v>0</v>
      </c>
      <c r="AE45" s="67">
        <f>LOOKUP(AD45,Poängberäkning!$B$6:$B$97,Poängberäkning!$C$6:$C$97)</f>
        <v>0</v>
      </c>
      <c r="AF45" s="79">
        <v>0</v>
      </c>
      <c r="AG45" s="72">
        <f>LOOKUP(AF45,Poängberäkning!$B$6:$B$97,Poängberäkning!$C$6:$C$97)</f>
        <v>0</v>
      </c>
      <c r="AH45" s="79">
        <v>0</v>
      </c>
      <c r="AI45" s="72">
        <f>LOOKUP(AH45,Poängberäkning!$B$6:$B$97,Poängberäkning!$C$6:$C$97)</f>
        <v>0</v>
      </c>
      <c r="AJ45" s="79">
        <v>0</v>
      </c>
      <c r="AK45" s="72">
        <f>LOOKUP(AJ45,Poängberäkning!$B$6:$B$97,Poängberäkning!$C$6:$C$97)</f>
        <v>0</v>
      </c>
      <c r="AL45" s="79">
        <v>0</v>
      </c>
      <c r="AM45" s="72">
        <f>LOOKUP(AL45,Poängberäkning!$B$6:$B$97,Poängberäkning!$C$6:$C$97)</f>
        <v>0</v>
      </c>
      <c r="AN45" s="123">
        <f>LARGE(($I45,$K45,$M45,$O45,$Q45,$S45),1)</f>
        <v>0</v>
      </c>
      <c r="AO45" s="124">
        <f>LARGE(($I45,$K45,$M45,$O45,$Q45,$S45),2)</f>
        <v>0</v>
      </c>
      <c r="AP45" s="124">
        <f>LARGE(($U45,$W45,$Y45,$AA45,$AC45,$AE45),1)</f>
        <v>0</v>
      </c>
      <c r="AQ45" s="124">
        <f>LARGE(($U45,$W45,$Y45,$AA45,$AC45,$AE45),2)</f>
        <v>0</v>
      </c>
      <c r="AR45" s="124">
        <f>LARGE(($AG45,$AI45,$AK45,$AM45),1)</f>
        <v>0</v>
      </c>
      <c r="AS45" s="125">
        <f>LARGE(($AG45,$AI45,$AK45,$AM45),2)</f>
        <v>0</v>
      </c>
      <c r="AT45" s="126">
        <f>LARGE(($AX45,$AY45,$AZ45,$BA45,$BB45,$BC45,$BD45,$BE45,$BF45,$BG45),1)</f>
        <v>0</v>
      </c>
      <c r="AU45" s="126">
        <f>LARGE(($AX45,$AY45,$AZ45,$BA45,$BB45,$BC45,$BD45,$BE45,$BF45,$BG45),2)</f>
        <v>0</v>
      </c>
      <c r="AV45" s="74">
        <f>LARGE(($AX45,$AY45,$AZ45,$BA45,$BB45,$BC45,$BD45,$BE45,$BF45,$BG45),3)</f>
        <v>0</v>
      </c>
      <c r="AW45" s="74">
        <f>LARGE(($AX45,$AY45,$AZ45,$BA45,$BB45,$BC45,$BD45,$BE45,$BF45,$BG45),4)</f>
        <v>0</v>
      </c>
      <c r="AX45" s="52">
        <f>LARGE(($I45,$K45,$M45,$O45,$Q45,$S45),3)</f>
        <v>0</v>
      </c>
      <c r="AY45" s="52">
        <f>LARGE(($I45,$K45,$M45,$O45,$Q45,$S45),4)</f>
        <v>0</v>
      </c>
      <c r="AZ45" s="52">
        <f>LARGE(($I45,$K45,$M45,$O45,$Q45,$S45),5)</f>
        <v>0</v>
      </c>
      <c r="BA45" s="52">
        <f>LARGE(($I45,$K45,$M45,$O45,$Q45,$S45),6)</f>
        <v>0</v>
      </c>
      <c r="BB45" s="53">
        <f>LARGE(($U45,$W45,$Y45,$AA45,$AC45,$AE45),3)</f>
        <v>0</v>
      </c>
      <c r="BC45" s="53">
        <f>LARGE(($U45,$W45,$Y45,$AA45,$AC45,$AE45),4)</f>
        <v>0</v>
      </c>
      <c r="BD45" s="53">
        <f>LARGE(($U45,$W45,$Y45,$AA45,$AC45,$AE45),5)</f>
        <v>0</v>
      </c>
      <c r="BE45" s="53">
        <f>LARGE(($U45,$W45,$Y45,$AA45,$AC45,$AE45),6)</f>
        <v>0</v>
      </c>
      <c r="BF45" s="53">
        <f>LARGE(($AG45,$AI45,$AK45,$AM45),3)</f>
        <v>0</v>
      </c>
      <c r="BG45" s="53">
        <f>LARGE(($AG45,$AI45,$AK45,$AM45),4)</f>
        <v>0</v>
      </c>
    </row>
    <row r="46" spans="1:59" ht="16.5" thickBot="1">
      <c r="A46" s="115">
        <f t="shared" si="3"/>
        <v>42</v>
      </c>
      <c r="B46" s="137">
        <f t="shared" si="4"/>
        <v>42</v>
      </c>
      <c r="E46" s="57">
        <f t="shared" si="5"/>
        <v>0</v>
      </c>
      <c r="F46" s="134">
        <f t="shared" si="6"/>
        <v>0</v>
      </c>
      <c r="G46" s="55">
        <f t="shared" si="7"/>
        <v>0</v>
      </c>
      <c r="H46" s="75">
        <v>0</v>
      </c>
      <c r="I46" s="62">
        <f>LOOKUP(H46,Poängberäkning!$B$6:$B$97,Poängberäkning!$C$6:$C$97)</f>
        <v>0</v>
      </c>
      <c r="J46" s="75">
        <v>0</v>
      </c>
      <c r="K46" s="62">
        <f>LOOKUP(J46,Poängberäkning!$B$6:$B$97,Poängberäkning!$C$6:$C$97)</f>
        <v>0</v>
      </c>
      <c r="L46" s="75">
        <v>0</v>
      </c>
      <c r="M46" s="62">
        <f>LOOKUP(L46,Poängberäkning!$B$6:$B$97,Poängberäkning!$C$6:$C$97)</f>
        <v>0</v>
      </c>
      <c r="N46" s="75">
        <v>0</v>
      </c>
      <c r="O46" s="62">
        <f>LOOKUP(N46,Poängberäkning!$B$6:$B$97,Poängberäkning!$C$6:$C$97)</f>
        <v>0</v>
      </c>
      <c r="P46" s="75">
        <v>0</v>
      </c>
      <c r="Q46" s="62">
        <f>LOOKUP(P46,Poängberäkning!$B$6:$B$97,Poängberäkning!$C$6:$C$97)</f>
        <v>0</v>
      </c>
      <c r="R46" s="75">
        <v>0</v>
      </c>
      <c r="S46" s="62">
        <f>LOOKUP(R46,Poängberäkning!$B$6:$B$97,Poängberäkning!$C$6:$C$97)</f>
        <v>0</v>
      </c>
      <c r="T46" s="77">
        <v>0</v>
      </c>
      <c r="U46" s="67">
        <f>LOOKUP(T46,Poängberäkning!$B$6:$B$97,Poängberäkning!$C$6:$C$97)</f>
        <v>0</v>
      </c>
      <c r="V46" s="77">
        <v>0</v>
      </c>
      <c r="W46" s="67">
        <f>LOOKUP(V46,Poängberäkning!$B$6:$B$97,Poängberäkning!$C$6:$C$97)</f>
        <v>0</v>
      </c>
      <c r="X46" s="77">
        <v>0</v>
      </c>
      <c r="Y46" s="67">
        <f>LOOKUP(X46,Poängberäkning!$B$6:$B$97,Poängberäkning!$C$6:$C$97)</f>
        <v>0</v>
      </c>
      <c r="Z46" s="77">
        <v>0</v>
      </c>
      <c r="AA46" s="67">
        <f>LOOKUP(Z46,Poängberäkning!$B$6:$B$97,Poängberäkning!$C$6:$C$97)</f>
        <v>0</v>
      </c>
      <c r="AB46" s="77">
        <v>0</v>
      </c>
      <c r="AC46" s="67">
        <f>LOOKUP(AB46,Poängberäkning!$B$6:$B$97,Poängberäkning!$C$6:$C$97)</f>
        <v>0</v>
      </c>
      <c r="AD46" s="77">
        <v>0</v>
      </c>
      <c r="AE46" s="67">
        <f>LOOKUP(AD46,Poängberäkning!$B$6:$B$97,Poängberäkning!$C$6:$C$97)</f>
        <v>0</v>
      </c>
      <c r="AF46" s="79">
        <v>0</v>
      </c>
      <c r="AG46" s="72">
        <f>LOOKUP(AF46,Poängberäkning!$B$6:$B$97,Poängberäkning!$C$6:$C$97)</f>
        <v>0</v>
      </c>
      <c r="AH46" s="79">
        <v>0</v>
      </c>
      <c r="AI46" s="72">
        <f>LOOKUP(AH46,Poängberäkning!$B$6:$B$97,Poängberäkning!$C$6:$C$97)</f>
        <v>0</v>
      </c>
      <c r="AJ46" s="79">
        <v>0</v>
      </c>
      <c r="AK46" s="72">
        <f>LOOKUP(AJ46,Poängberäkning!$B$6:$B$97,Poängberäkning!$C$6:$C$97)</f>
        <v>0</v>
      </c>
      <c r="AL46" s="79">
        <v>0</v>
      </c>
      <c r="AM46" s="72">
        <f>LOOKUP(AL46,Poängberäkning!$B$6:$B$97,Poängberäkning!$C$6:$C$97)</f>
        <v>0</v>
      </c>
      <c r="AN46" s="123">
        <f>LARGE(($I46,$K46,$M46,$O46,$Q46,$S46),1)</f>
        <v>0</v>
      </c>
      <c r="AO46" s="124">
        <f>LARGE(($I46,$K46,$M46,$O46,$Q46,$S46),2)</f>
        <v>0</v>
      </c>
      <c r="AP46" s="124">
        <f>LARGE(($U46,$W46,$Y46,$AA46,$AC46,$AE46),1)</f>
        <v>0</v>
      </c>
      <c r="AQ46" s="124">
        <f>LARGE(($U46,$W46,$Y46,$AA46,$AC46,$AE46),2)</f>
        <v>0</v>
      </c>
      <c r="AR46" s="124">
        <f>LARGE(($AG46,$AI46,$AK46,$AM46),1)</f>
        <v>0</v>
      </c>
      <c r="AS46" s="125">
        <f>LARGE(($AG46,$AI46,$AK46,$AM46),2)</f>
        <v>0</v>
      </c>
      <c r="AT46" s="126">
        <f>LARGE(($AX46,$AY46,$AZ46,$BA46,$BB46,$BC46,$BD46,$BE46,$BF46,$BG46),1)</f>
        <v>0</v>
      </c>
      <c r="AU46" s="126">
        <f>LARGE(($AX46,$AY46,$AZ46,$BA46,$BB46,$BC46,$BD46,$BE46,$BF46,$BG46),2)</f>
        <v>0</v>
      </c>
      <c r="AV46" s="74">
        <f>LARGE(($AX46,$AY46,$AZ46,$BA46,$BB46,$BC46,$BD46,$BE46,$BF46,$BG46),3)</f>
        <v>0</v>
      </c>
      <c r="AW46" s="74">
        <f>LARGE(($AX46,$AY46,$AZ46,$BA46,$BB46,$BC46,$BD46,$BE46,$BF46,$BG46),4)</f>
        <v>0</v>
      </c>
      <c r="AX46" s="52">
        <f>LARGE(($I46,$K46,$M46,$O46,$Q46,$S46),3)</f>
        <v>0</v>
      </c>
      <c r="AY46" s="52">
        <f>LARGE(($I46,$K46,$M46,$O46,$Q46,$S46),4)</f>
        <v>0</v>
      </c>
      <c r="AZ46" s="52">
        <f>LARGE(($I46,$K46,$M46,$O46,$Q46,$S46),5)</f>
        <v>0</v>
      </c>
      <c r="BA46" s="52">
        <f>LARGE(($I46,$K46,$M46,$O46,$Q46,$S46),6)</f>
        <v>0</v>
      </c>
      <c r="BB46" s="53">
        <f>LARGE(($U46,$W46,$Y46,$AA46,$AC46,$AE46),3)</f>
        <v>0</v>
      </c>
      <c r="BC46" s="53">
        <f>LARGE(($U46,$W46,$Y46,$AA46,$AC46,$AE46),4)</f>
        <v>0</v>
      </c>
      <c r="BD46" s="53">
        <f>LARGE(($U46,$W46,$Y46,$AA46,$AC46,$AE46),5)</f>
        <v>0</v>
      </c>
      <c r="BE46" s="53">
        <f>LARGE(($U46,$W46,$Y46,$AA46,$AC46,$AE46),6)</f>
        <v>0</v>
      </c>
      <c r="BF46" s="53">
        <f>LARGE(($AG46,$AI46,$AK46,$AM46),3)</f>
        <v>0</v>
      </c>
      <c r="BG46" s="53">
        <f>LARGE(($AG46,$AI46,$AK46,$AM46),4)</f>
        <v>0</v>
      </c>
    </row>
    <row r="47" spans="1:59" ht="16.5" thickBot="1">
      <c r="A47" s="115">
        <f t="shared" si="3"/>
        <v>43</v>
      </c>
      <c r="B47" s="137">
        <f t="shared" si="4"/>
        <v>43</v>
      </c>
      <c r="E47" s="57">
        <f t="shared" si="5"/>
        <v>0</v>
      </c>
      <c r="F47" s="134">
        <f t="shared" si="6"/>
        <v>0</v>
      </c>
      <c r="G47" s="55">
        <f t="shared" si="7"/>
        <v>0</v>
      </c>
      <c r="H47" s="75">
        <v>0</v>
      </c>
      <c r="I47" s="62">
        <f>LOOKUP(H47,Poängberäkning!$B$6:$B$97,Poängberäkning!$C$6:$C$97)</f>
        <v>0</v>
      </c>
      <c r="J47" s="75">
        <v>0</v>
      </c>
      <c r="K47" s="62">
        <f>LOOKUP(J47,Poängberäkning!$B$6:$B$97,Poängberäkning!$C$6:$C$97)</f>
        <v>0</v>
      </c>
      <c r="L47" s="75">
        <v>0</v>
      </c>
      <c r="M47" s="62">
        <f>LOOKUP(L47,Poängberäkning!$B$6:$B$97,Poängberäkning!$C$6:$C$97)</f>
        <v>0</v>
      </c>
      <c r="N47" s="75">
        <v>0</v>
      </c>
      <c r="O47" s="62">
        <f>LOOKUP(N47,Poängberäkning!$B$6:$B$97,Poängberäkning!$C$6:$C$97)</f>
        <v>0</v>
      </c>
      <c r="P47" s="75">
        <v>0</v>
      </c>
      <c r="Q47" s="62">
        <f>LOOKUP(P47,Poängberäkning!$B$6:$B$97,Poängberäkning!$C$6:$C$97)</f>
        <v>0</v>
      </c>
      <c r="R47" s="75">
        <v>0</v>
      </c>
      <c r="S47" s="62">
        <f>LOOKUP(R47,Poängberäkning!$B$6:$B$97,Poängberäkning!$C$6:$C$97)</f>
        <v>0</v>
      </c>
      <c r="T47" s="77">
        <v>0</v>
      </c>
      <c r="U47" s="67">
        <f>LOOKUP(T47,Poängberäkning!$B$6:$B$97,Poängberäkning!$C$6:$C$97)</f>
        <v>0</v>
      </c>
      <c r="V47" s="77">
        <v>0</v>
      </c>
      <c r="W47" s="67">
        <f>LOOKUP(V47,Poängberäkning!$B$6:$B$97,Poängberäkning!$C$6:$C$97)</f>
        <v>0</v>
      </c>
      <c r="X47" s="77">
        <v>0</v>
      </c>
      <c r="Y47" s="67">
        <f>LOOKUP(X47,Poängberäkning!$B$6:$B$97,Poängberäkning!$C$6:$C$97)</f>
        <v>0</v>
      </c>
      <c r="Z47" s="77">
        <v>0</v>
      </c>
      <c r="AA47" s="67">
        <f>LOOKUP(Z47,Poängberäkning!$B$6:$B$97,Poängberäkning!$C$6:$C$97)</f>
        <v>0</v>
      </c>
      <c r="AB47" s="77">
        <v>0</v>
      </c>
      <c r="AC47" s="67">
        <f>LOOKUP(AB47,Poängberäkning!$B$6:$B$97,Poängberäkning!$C$6:$C$97)</f>
        <v>0</v>
      </c>
      <c r="AD47" s="77">
        <v>0</v>
      </c>
      <c r="AE47" s="67">
        <f>LOOKUP(AD47,Poängberäkning!$B$6:$B$97,Poängberäkning!$C$6:$C$97)</f>
        <v>0</v>
      </c>
      <c r="AF47" s="79">
        <v>0</v>
      </c>
      <c r="AG47" s="72">
        <f>LOOKUP(AF47,Poängberäkning!$B$6:$B$97,Poängberäkning!$C$6:$C$97)</f>
        <v>0</v>
      </c>
      <c r="AH47" s="79">
        <v>0</v>
      </c>
      <c r="AI47" s="72">
        <f>LOOKUP(AH47,Poängberäkning!$B$6:$B$97,Poängberäkning!$C$6:$C$97)</f>
        <v>0</v>
      </c>
      <c r="AJ47" s="79">
        <v>0</v>
      </c>
      <c r="AK47" s="72">
        <f>LOOKUP(AJ47,Poängberäkning!$B$6:$B$97,Poängberäkning!$C$6:$C$97)</f>
        <v>0</v>
      </c>
      <c r="AL47" s="79">
        <v>0</v>
      </c>
      <c r="AM47" s="72">
        <f>LOOKUP(AL47,Poängberäkning!$B$6:$B$97,Poängberäkning!$C$6:$C$97)</f>
        <v>0</v>
      </c>
      <c r="AN47" s="123">
        <f>LARGE(($I47,$K47,$M47,$O47,$Q47,$S47),1)</f>
        <v>0</v>
      </c>
      <c r="AO47" s="124">
        <f>LARGE(($I47,$K47,$M47,$O47,$Q47,$S47),2)</f>
        <v>0</v>
      </c>
      <c r="AP47" s="124">
        <f>LARGE(($U47,$W47,$Y47,$AA47,$AC47,$AE47),1)</f>
        <v>0</v>
      </c>
      <c r="AQ47" s="124">
        <f>LARGE(($U47,$W47,$Y47,$AA47,$AC47,$AE47),2)</f>
        <v>0</v>
      </c>
      <c r="AR47" s="124">
        <f>LARGE(($AG47,$AI47,$AK47,$AM47),1)</f>
        <v>0</v>
      </c>
      <c r="AS47" s="125">
        <f>LARGE(($AG47,$AI47,$AK47,$AM47),2)</f>
        <v>0</v>
      </c>
      <c r="AT47" s="126">
        <f>LARGE(($AX47,$AY47,$AZ47,$BA47,$BB47,$BC47,$BD47,$BE47,$BF47,$BG47),1)</f>
        <v>0</v>
      </c>
      <c r="AU47" s="126">
        <f>LARGE(($AX47,$AY47,$AZ47,$BA47,$BB47,$BC47,$BD47,$BE47,$BF47,$BG47),2)</f>
        <v>0</v>
      </c>
      <c r="AV47" s="74">
        <f>LARGE(($AX47,$AY47,$AZ47,$BA47,$BB47,$BC47,$BD47,$BE47,$BF47,$BG47),3)</f>
        <v>0</v>
      </c>
      <c r="AW47" s="74">
        <f>LARGE(($AX47,$AY47,$AZ47,$BA47,$BB47,$BC47,$BD47,$BE47,$BF47,$BG47),4)</f>
        <v>0</v>
      </c>
      <c r="AX47" s="52">
        <f>LARGE(($I47,$K47,$M47,$O47,$Q47,$S47),3)</f>
        <v>0</v>
      </c>
      <c r="AY47" s="52">
        <f>LARGE(($I47,$K47,$M47,$O47,$Q47,$S47),4)</f>
        <v>0</v>
      </c>
      <c r="AZ47" s="52">
        <f>LARGE(($I47,$K47,$M47,$O47,$Q47,$S47),5)</f>
        <v>0</v>
      </c>
      <c r="BA47" s="52">
        <f>LARGE(($I47,$K47,$M47,$O47,$Q47,$S47),6)</f>
        <v>0</v>
      </c>
      <c r="BB47" s="53">
        <f>LARGE(($U47,$W47,$Y47,$AA47,$AC47,$AE47),3)</f>
        <v>0</v>
      </c>
      <c r="BC47" s="53">
        <f>LARGE(($U47,$W47,$Y47,$AA47,$AC47,$AE47),4)</f>
        <v>0</v>
      </c>
      <c r="BD47" s="53">
        <f>LARGE(($U47,$W47,$Y47,$AA47,$AC47,$AE47),5)</f>
        <v>0</v>
      </c>
      <c r="BE47" s="53">
        <f>LARGE(($U47,$W47,$Y47,$AA47,$AC47,$AE47),6)</f>
        <v>0</v>
      </c>
      <c r="BF47" s="53">
        <f>LARGE(($AG47,$AI47,$AK47,$AM47),3)</f>
        <v>0</v>
      </c>
      <c r="BG47" s="53">
        <f>LARGE(($AG47,$AI47,$AK47,$AM47),4)</f>
        <v>0</v>
      </c>
    </row>
    <row r="48" spans="1:59" ht="16.5" thickBot="1">
      <c r="A48" s="115">
        <f t="shared" si="3"/>
        <v>44</v>
      </c>
      <c r="B48" s="137">
        <f t="shared" si="4"/>
        <v>44</v>
      </c>
      <c r="E48" s="57">
        <f t="shared" si="5"/>
        <v>0</v>
      </c>
      <c r="F48" s="134">
        <f t="shared" si="6"/>
        <v>0</v>
      </c>
      <c r="G48" s="55">
        <f t="shared" si="7"/>
        <v>0</v>
      </c>
      <c r="H48" s="75">
        <v>0</v>
      </c>
      <c r="I48" s="62">
        <f>LOOKUP(H48,Poängberäkning!$B$6:$B$97,Poängberäkning!$C$6:$C$97)</f>
        <v>0</v>
      </c>
      <c r="J48" s="75">
        <v>0</v>
      </c>
      <c r="K48" s="62">
        <f>LOOKUP(J48,Poängberäkning!$B$6:$B$97,Poängberäkning!$C$6:$C$97)</f>
        <v>0</v>
      </c>
      <c r="L48" s="75">
        <v>0</v>
      </c>
      <c r="M48" s="62">
        <f>LOOKUP(L48,Poängberäkning!$B$6:$B$97,Poängberäkning!$C$6:$C$97)</f>
        <v>0</v>
      </c>
      <c r="N48" s="75">
        <v>0</v>
      </c>
      <c r="O48" s="62">
        <f>LOOKUP(N48,Poängberäkning!$B$6:$B$97,Poängberäkning!$C$6:$C$97)</f>
        <v>0</v>
      </c>
      <c r="P48" s="75">
        <v>0</v>
      </c>
      <c r="Q48" s="62">
        <f>LOOKUP(P48,Poängberäkning!$B$6:$B$97,Poängberäkning!$C$6:$C$97)</f>
        <v>0</v>
      </c>
      <c r="R48" s="75">
        <v>0</v>
      </c>
      <c r="S48" s="62">
        <f>LOOKUP(R48,Poängberäkning!$B$6:$B$97,Poängberäkning!$C$6:$C$97)</f>
        <v>0</v>
      </c>
      <c r="T48" s="77">
        <v>0</v>
      </c>
      <c r="U48" s="67">
        <f>LOOKUP(T48,Poängberäkning!$B$6:$B$97,Poängberäkning!$C$6:$C$97)</f>
        <v>0</v>
      </c>
      <c r="V48" s="77">
        <v>0</v>
      </c>
      <c r="W48" s="67">
        <f>LOOKUP(V48,Poängberäkning!$B$6:$B$97,Poängberäkning!$C$6:$C$97)</f>
        <v>0</v>
      </c>
      <c r="X48" s="77">
        <v>0</v>
      </c>
      <c r="Y48" s="67">
        <f>LOOKUP(X48,Poängberäkning!$B$6:$B$97,Poängberäkning!$C$6:$C$97)</f>
        <v>0</v>
      </c>
      <c r="Z48" s="77">
        <v>0</v>
      </c>
      <c r="AA48" s="67">
        <f>LOOKUP(Z48,Poängberäkning!$B$6:$B$97,Poängberäkning!$C$6:$C$97)</f>
        <v>0</v>
      </c>
      <c r="AB48" s="77">
        <v>0</v>
      </c>
      <c r="AC48" s="67">
        <f>LOOKUP(AB48,Poängberäkning!$B$6:$B$97,Poängberäkning!$C$6:$C$97)</f>
        <v>0</v>
      </c>
      <c r="AD48" s="77">
        <v>0</v>
      </c>
      <c r="AE48" s="67">
        <f>LOOKUP(AD48,Poängberäkning!$B$6:$B$97,Poängberäkning!$C$6:$C$97)</f>
        <v>0</v>
      </c>
      <c r="AF48" s="79">
        <v>0</v>
      </c>
      <c r="AG48" s="72">
        <f>LOOKUP(AF48,Poängberäkning!$B$6:$B$97,Poängberäkning!$C$6:$C$97)</f>
        <v>0</v>
      </c>
      <c r="AH48" s="79">
        <v>0</v>
      </c>
      <c r="AI48" s="72">
        <f>LOOKUP(AH48,Poängberäkning!$B$6:$B$97,Poängberäkning!$C$6:$C$97)</f>
        <v>0</v>
      </c>
      <c r="AJ48" s="79">
        <v>0</v>
      </c>
      <c r="AK48" s="72">
        <f>LOOKUP(AJ48,Poängberäkning!$B$6:$B$97,Poängberäkning!$C$6:$C$97)</f>
        <v>0</v>
      </c>
      <c r="AL48" s="79">
        <v>0</v>
      </c>
      <c r="AM48" s="72">
        <f>LOOKUP(AL48,Poängberäkning!$B$6:$B$97,Poängberäkning!$C$6:$C$97)</f>
        <v>0</v>
      </c>
      <c r="AN48" s="123">
        <f>LARGE(($I48,$K48,$M48,$O48,$Q48,$S48),1)</f>
        <v>0</v>
      </c>
      <c r="AO48" s="124">
        <f>LARGE(($I48,$K48,$M48,$O48,$Q48,$S48),2)</f>
        <v>0</v>
      </c>
      <c r="AP48" s="124">
        <f>LARGE(($U48,$W48,$Y48,$AA48,$AC48,$AE48),1)</f>
        <v>0</v>
      </c>
      <c r="AQ48" s="124">
        <f>LARGE(($U48,$W48,$Y48,$AA48,$AC48,$AE48),2)</f>
        <v>0</v>
      </c>
      <c r="AR48" s="124">
        <f>LARGE(($AG48,$AI48,$AK48,$AM48),1)</f>
        <v>0</v>
      </c>
      <c r="AS48" s="125">
        <f>LARGE(($AG48,$AI48,$AK48,$AM48),2)</f>
        <v>0</v>
      </c>
      <c r="AT48" s="126">
        <f>LARGE(($AX48,$AY48,$AZ48,$BA48,$BB48,$BC48,$BD48,$BE48,$BF48,$BG48),1)</f>
        <v>0</v>
      </c>
      <c r="AU48" s="126">
        <f>LARGE(($AX48,$AY48,$AZ48,$BA48,$BB48,$BC48,$BD48,$BE48,$BF48,$BG48),2)</f>
        <v>0</v>
      </c>
      <c r="AV48" s="74">
        <f>LARGE(($AX48,$AY48,$AZ48,$BA48,$BB48,$BC48,$BD48,$BE48,$BF48,$BG48),3)</f>
        <v>0</v>
      </c>
      <c r="AW48" s="74">
        <f>LARGE(($AX48,$AY48,$AZ48,$BA48,$BB48,$BC48,$BD48,$BE48,$BF48,$BG48),4)</f>
        <v>0</v>
      </c>
      <c r="AX48" s="52">
        <f>LARGE(($I48,$K48,$M48,$O48,$Q48,$S48),3)</f>
        <v>0</v>
      </c>
      <c r="AY48" s="52">
        <f>LARGE(($I48,$K48,$M48,$O48,$Q48,$S48),4)</f>
        <v>0</v>
      </c>
      <c r="AZ48" s="52">
        <f>LARGE(($I48,$K48,$M48,$O48,$Q48,$S48),5)</f>
        <v>0</v>
      </c>
      <c r="BA48" s="52">
        <f>LARGE(($I48,$K48,$M48,$O48,$Q48,$S48),6)</f>
        <v>0</v>
      </c>
      <c r="BB48" s="53">
        <f>LARGE(($U48,$W48,$Y48,$AA48,$AC48,$AE48),3)</f>
        <v>0</v>
      </c>
      <c r="BC48" s="53">
        <f>LARGE(($U48,$W48,$Y48,$AA48,$AC48,$AE48),4)</f>
        <v>0</v>
      </c>
      <c r="BD48" s="53">
        <f>LARGE(($U48,$W48,$Y48,$AA48,$AC48,$AE48),5)</f>
        <v>0</v>
      </c>
      <c r="BE48" s="53">
        <f>LARGE(($U48,$W48,$Y48,$AA48,$AC48,$AE48),6)</f>
        <v>0</v>
      </c>
      <c r="BF48" s="53">
        <f>LARGE(($AG48,$AI48,$AK48,$AM48),3)</f>
        <v>0</v>
      </c>
      <c r="BG48" s="53">
        <f>LARGE(($AG48,$AI48,$AK48,$AM48),4)</f>
        <v>0</v>
      </c>
    </row>
    <row r="49" spans="1:59" ht="15.75">
      <c r="A49" s="115">
        <f t="shared" si="3"/>
        <v>45</v>
      </c>
      <c r="B49" s="137">
        <f t="shared" si="4"/>
        <v>45</v>
      </c>
      <c r="E49" s="57">
        <f t="shared" si="5"/>
        <v>0</v>
      </c>
      <c r="F49" s="134">
        <f t="shared" si="6"/>
        <v>0</v>
      </c>
      <c r="G49" s="55">
        <f t="shared" si="7"/>
        <v>0</v>
      </c>
      <c r="H49" s="75">
        <v>0</v>
      </c>
      <c r="I49" s="62">
        <f>LOOKUP(H49,Poängberäkning!$B$6:$B$97,Poängberäkning!$C$6:$C$97)</f>
        <v>0</v>
      </c>
      <c r="J49" s="75">
        <v>0</v>
      </c>
      <c r="K49" s="62">
        <f>LOOKUP(J49,Poängberäkning!$B$6:$B$97,Poängberäkning!$C$6:$C$97)</f>
        <v>0</v>
      </c>
      <c r="L49" s="75">
        <v>0</v>
      </c>
      <c r="M49" s="62">
        <f>LOOKUP(L49,Poängberäkning!$B$6:$B$97,Poängberäkning!$C$6:$C$97)</f>
        <v>0</v>
      </c>
      <c r="N49" s="75">
        <v>0</v>
      </c>
      <c r="O49" s="62">
        <f>LOOKUP(N49,Poängberäkning!$B$6:$B$97,Poängberäkning!$C$6:$C$97)</f>
        <v>0</v>
      </c>
      <c r="P49" s="75">
        <v>0</v>
      </c>
      <c r="Q49" s="62">
        <f>LOOKUP(P49,Poängberäkning!$B$6:$B$97,Poängberäkning!$C$6:$C$97)</f>
        <v>0</v>
      </c>
      <c r="R49" s="75">
        <v>0</v>
      </c>
      <c r="S49" s="62">
        <f>LOOKUP(R49,Poängberäkning!$B$6:$B$97,Poängberäkning!$C$6:$C$97)</f>
        <v>0</v>
      </c>
      <c r="T49" s="77">
        <v>0</v>
      </c>
      <c r="U49" s="67">
        <f>LOOKUP(T49,Poängberäkning!$B$6:$B$97,Poängberäkning!$C$6:$C$97)</f>
        <v>0</v>
      </c>
      <c r="V49" s="77">
        <v>0</v>
      </c>
      <c r="W49" s="67">
        <f>LOOKUP(V49,Poängberäkning!$B$6:$B$97,Poängberäkning!$C$6:$C$97)</f>
        <v>0</v>
      </c>
      <c r="X49" s="77">
        <v>0</v>
      </c>
      <c r="Y49" s="67">
        <f>LOOKUP(X49,Poängberäkning!$B$6:$B$97,Poängberäkning!$C$6:$C$97)</f>
        <v>0</v>
      </c>
      <c r="Z49" s="77">
        <v>0</v>
      </c>
      <c r="AA49" s="67">
        <f>LOOKUP(Z49,Poängberäkning!$B$6:$B$97,Poängberäkning!$C$6:$C$97)</f>
        <v>0</v>
      </c>
      <c r="AB49" s="77">
        <v>0</v>
      </c>
      <c r="AC49" s="67">
        <f>LOOKUP(AB49,Poängberäkning!$B$6:$B$97,Poängberäkning!$C$6:$C$97)</f>
        <v>0</v>
      </c>
      <c r="AD49" s="77">
        <v>0</v>
      </c>
      <c r="AE49" s="67">
        <f>LOOKUP(AD49,Poängberäkning!$B$6:$B$97,Poängberäkning!$C$6:$C$97)</f>
        <v>0</v>
      </c>
      <c r="AF49" s="79">
        <v>0</v>
      </c>
      <c r="AG49" s="72">
        <f>LOOKUP(AF49,Poängberäkning!$B$6:$B$97,Poängberäkning!$C$6:$C$97)</f>
        <v>0</v>
      </c>
      <c r="AH49" s="79">
        <v>0</v>
      </c>
      <c r="AI49" s="72">
        <f>LOOKUP(AH49,Poängberäkning!$B$6:$B$97,Poängberäkning!$C$6:$C$97)</f>
        <v>0</v>
      </c>
      <c r="AJ49" s="79">
        <v>0</v>
      </c>
      <c r="AK49" s="72">
        <f>LOOKUP(AJ49,Poängberäkning!$B$6:$B$97,Poängberäkning!$C$6:$C$97)</f>
        <v>0</v>
      </c>
      <c r="AL49" s="79">
        <v>0</v>
      </c>
      <c r="AM49" s="72">
        <f>LOOKUP(AL49,Poängberäkning!$B$6:$B$97,Poängberäkning!$C$6:$C$97)</f>
        <v>0</v>
      </c>
      <c r="AN49" s="123">
        <f>LARGE(($I49,$K49,$M49,$O49,$Q49,$S49),1)</f>
        <v>0</v>
      </c>
      <c r="AO49" s="124">
        <f>LARGE(($I49,$K49,$M49,$O49,$Q49,$S49),2)</f>
        <v>0</v>
      </c>
      <c r="AP49" s="124">
        <f>LARGE(($U49,$W49,$Y49,$AA49,$AC49,$AE49),1)</f>
        <v>0</v>
      </c>
      <c r="AQ49" s="124">
        <f>LARGE(($U49,$W49,$Y49,$AA49,$AC49,$AE49),2)</f>
        <v>0</v>
      </c>
      <c r="AR49" s="124">
        <f>LARGE(($AG49,$AI49,$AK49,$AM49),1)</f>
        <v>0</v>
      </c>
      <c r="AS49" s="125">
        <f>LARGE(($AG49,$AI49,$AK49,$AM49),2)</f>
        <v>0</v>
      </c>
      <c r="AT49" s="126">
        <f>LARGE(($AX49,$AY49,$AZ49,$BA49,$BB49,$BC49,$BD49,$BE49,$BF49,$BG49),1)</f>
        <v>0</v>
      </c>
      <c r="AU49" s="126">
        <f>LARGE(($AX49,$AY49,$AZ49,$BA49,$BB49,$BC49,$BD49,$BE49,$BF49,$BG49),2)</f>
        <v>0</v>
      </c>
      <c r="AV49" s="74">
        <f>LARGE(($AX49,$AY49,$AZ49,$BA49,$BB49,$BC49,$BD49,$BE49,$BF49,$BG49),3)</f>
        <v>0</v>
      </c>
      <c r="AW49" s="74">
        <f>LARGE(($AX49,$AY49,$AZ49,$BA49,$BB49,$BC49,$BD49,$BE49,$BF49,$BG49),4)</f>
        <v>0</v>
      </c>
      <c r="AX49" s="52">
        <f>LARGE(($I49,$K49,$M49,$O49,$Q49,$S49),3)</f>
        <v>0</v>
      </c>
      <c r="AY49" s="52">
        <f>LARGE(($I49,$K49,$M49,$O49,$Q49,$S49),4)</f>
        <v>0</v>
      </c>
      <c r="AZ49" s="52">
        <f>LARGE(($I49,$K49,$M49,$O49,$Q49,$S49),5)</f>
        <v>0</v>
      </c>
      <c r="BA49" s="52">
        <f>LARGE(($I49,$K49,$M49,$O49,$Q49,$S49),6)</f>
        <v>0</v>
      </c>
      <c r="BB49" s="53">
        <f>LARGE(($U49,$W49,$Y49,$AA49,$AC49,$AE49),3)</f>
        <v>0</v>
      </c>
      <c r="BC49" s="53">
        <f>LARGE(($U49,$W49,$Y49,$AA49,$AC49,$AE49),4)</f>
        <v>0</v>
      </c>
      <c r="BD49" s="53">
        <f>LARGE(($U49,$W49,$Y49,$AA49,$AC49,$AE49),5)</f>
        <v>0</v>
      </c>
      <c r="BE49" s="53">
        <f>LARGE(($U49,$W49,$Y49,$AA49,$AC49,$AE49),6)</f>
        <v>0</v>
      </c>
      <c r="BF49" s="53">
        <f>LARGE(($AG49,$AI49,$AK49,$AM49),3)</f>
        <v>0</v>
      </c>
      <c r="BG49" s="53">
        <f>LARGE(($AG49,$AI49,$AK49,$AM49),4)</f>
        <v>0</v>
      </c>
    </row>
  </sheetData>
  <mergeCells count="4">
    <mergeCell ref="AN3:AW4"/>
    <mergeCell ref="A1:AM1"/>
    <mergeCell ref="A2:AM2"/>
    <mergeCell ref="C3:D3"/>
  </mergeCells>
  <printOptions/>
  <pageMargins left="0" right="0" top="0.4330708661417323" bottom="0.4330708661417323" header="0.4330708661417323" footer="0.3937007874015748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workbookViewId="0" topLeftCell="A2">
      <selection activeCell="L12" sqref="L12"/>
    </sheetView>
  </sheetViews>
  <sheetFormatPr defaultColWidth="9.140625" defaultRowHeight="12.75"/>
  <cols>
    <col min="1" max="1" width="5.28125" style="0" customWidth="1"/>
    <col min="2" max="2" width="8.421875" style="183" customWidth="1"/>
    <col min="3" max="3" width="28.7109375" style="0" bestFit="1" customWidth="1"/>
    <col min="4" max="4" width="14.57421875" style="0" customWidth="1"/>
    <col min="5" max="6" width="11.7109375" style="0" customWidth="1"/>
    <col min="7" max="11" width="8.7109375" style="0" customWidth="1"/>
  </cols>
  <sheetData>
    <row r="1" spans="2:11" ht="16.5" thickBot="1">
      <c r="B1" s="175" t="s">
        <v>31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ht="63" customHeight="1" thickBot="1">
      <c r="B2" s="181" t="s">
        <v>8</v>
      </c>
      <c r="C2" s="27" t="s">
        <v>3</v>
      </c>
      <c r="D2" s="27" t="s">
        <v>4</v>
      </c>
      <c r="E2" s="27" t="s">
        <v>151</v>
      </c>
      <c r="F2" s="27" t="s">
        <v>152</v>
      </c>
      <c r="G2" s="27" t="s">
        <v>149</v>
      </c>
      <c r="H2" s="27" t="s">
        <v>150</v>
      </c>
      <c r="I2" s="34" t="s">
        <v>28</v>
      </c>
      <c r="J2" s="34" t="s">
        <v>29</v>
      </c>
      <c r="K2" s="28" t="s">
        <v>9</v>
      </c>
    </row>
    <row r="3" spans="2:11" ht="12.75">
      <c r="B3" s="182">
        <v>1</v>
      </c>
      <c r="C3" s="90" t="str">
        <f>'D14-15'!C13</f>
        <v>Stefanie Gabriel-Åkesson</v>
      </c>
      <c r="D3" s="90" t="str">
        <f>'D14-15'!D13</f>
        <v>IFK Mora AK</v>
      </c>
      <c r="E3" s="91">
        <f>'D14-15'!I13</f>
        <v>35</v>
      </c>
      <c r="F3" s="92">
        <f>'D14-15'!K13</f>
        <v>34</v>
      </c>
      <c r="G3" s="92">
        <f>'D14-15'!M13</f>
        <v>32</v>
      </c>
      <c r="H3" s="92">
        <f>'D14-15'!O13</f>
        <v>22</v>
      </c>
      <c r="I3" s="92">
        <f>'D14-15'!Q13</f>
        <v>50</v>
      </c>
      <c r="J3" s="92">
        <f>'D14-15'!S13</f>
        <v>32</v>
      </c>
      <c r="K3" s="93">
        <f>SUM(E3:J3)</f>
        <v>205</v>
      </c>
    </row>
    <row r="4" spans="2:11" ht="12.75">
      <c r="B4" s="182">
        <v>2</v>
      </c>
      <c r="C4" s="90" t="str">
        <f>'D14-15'!C10</f>
        <v>Amanda Axelsson</v>
      </c>
      <c r="D4" s="90" t="str">
        <f>'D14-15'!D10</f>
        <v>Arvika SLK</v>
      </c>
      <c r="E4" s="91">
        <f>'D14-15'!I10</f>
        <v>44</v>
      </c>
      <c r="F4" s="92">
        <f>'D14-15'!K10</f>
        <v>31</v>
      </c>
      <c r="G4" s="92">
        <f>'D14-15'!M10</f>
        <v>30</v>
      </c>
      <c r="H4" s="92">
        <f>'D14-15'!O10</f>
        <v>32</v>
      </c>
      <c r="I4" s="92">
        <f>'D14-15'!Q10</f>
        <v>40</v>
      </c>
      <c r="J4" s="92">
        <f>'D14-15'!S10</f>
        <v>25</v>
      </c>
      <c r="K4" s="93">
        <f>SUM(E4:J4)</f>
        <v>202</v>
      </c>
    </row>
    <row r="5" spans="2:11" ht="12.75">
      <c r="B5" s="182">
        <v>3</v>
      </c>
      <c r="C5" s="90" t="str">
        <f>'D14-15'!C12</f>
        <v>Filippa Larsson</v>
      </c>
      <c r="D5" s="90" t="str">
        <f>'D14-15'!D12</f>
        <v>Örebro SLF</v>
      </c>
      <c r="E5" s="91">
        <f>'D14-15'!I12</f>
        <v>34</v>
      </c>
      <c r="F5" s="92">
        <f>'D14-15'!K12</f>
        <v>17</v>
      </c>
      <c r="G5" s="92">
        <f>'D14-15'!M12</f>
        <v>31</v>
      </c>
      <c r="H5" s="92">
        <f>'D14-15'!O12</f>
        <v>31</v>
      </c>
      <c r="I5" s="92">
        <f>'D14-15'!Q12</f>
        <v>38</v>
      </c>
      <c r="J5" s="92">
        <f>'D14-15'!S12</f>
        <v>27</v>
      </c>
      <c r="K5" s="93">
        <f>SUM(E5:J5)</f>
        <v>178</v>
      </c>
    </row>
    <row r="6" spans="2:11" ht="12.75">
      <c r="B6" s="182">
        <v>4</v>
      </c>
      <c r="C6" s="90" t="str">
        <f>'D14-15'!C19</f>
        <v>Kristin Thyberg</v>
      </c>
      <c r="D6" s="90" t="str">
        <f>'D14-15'!D19</f>
        <v>Sunne AK</v>
      </c>
      <c r="E6" s="91">
        <f>'D14-15'!I19</f>
        <v>33</v>
      </c>
      <c r="F6" s="92">
        <f>'D14-15'!K19</f>
        <v>27</v>
      </c>
      <c r="G6" s="92">
        <f>'D14-15'!M19</f>
        <v>27</v>
      </c>
      <c r="H6" s="92">
        <f>'D14-15'!O19</f>
        <v>30</v>
      </c>
      <c r="I6" s="92">
        <f>'D14-15'!Q19</f>
        <v>31</v>
      </c>
      <c r="J6" s="92">
        <f>'D14-15'!S19</f>
        <v>24</v>
      </c>
      <c r="K6" s="93">
        <f>SUM(E6:J6)</f>
        <v>172</v>
      </c>
    </row>
    <row r="7" spans="2:11" ht="12.75">
      <c r="B7" s="182">
        <v>5</v>
      </c>
      <c r="C7" s="90" t="str">
        <f>'D14-15'!C17</f>
        <v>Pernilla Holm</v>
      </c>
      <c r="D7" s="90" t="str">
        <f>'D14-15'!D17</f>
        <v>IFK Borlänge</v>
      </c>
      <c r="E7" s="91">
        <f>'D14-15'!I17</f>
        <v>46</v>
      </c>
      <c r="F7" s="92">
        <f>'D14-15'!K17</f>
        <v>37</v>
      </c>
      <c r="G7" s="92">
        <f>'D14-15'!M17</f>
        <v>39</v>
      </c>
      <c r="H7" s="92">
        <f>'D14-15'!O17</f>
        <v>40</v>
      </c>
      <c r="I7" s="92">
        <f>'D14-15'!Q17</f>
        <v>8</v>
      </c>
      <c r="J7" s="92">
        <f>'D14-15'!S17</f>
        <v>0</v>
      </c>
      <c r="K7" s="93">
        <f>SUM(E7:J7)</f>
        <v>170</v>
      </c>
    </row>
    <row r="8" spans="2:11" ht="12.75">
      <c r="B8" s="182">
        <v>6</v>
      </c>
      <c r="C8" s="90" t="str">
        <f>'D14-15'!C9</f>
        <v>Melinda Maxe</v>
      </c>
      <c r="D8" s="90" t="str">
        <f>'D14-15'!D9</f>
        <v>Gävle Alpina SK</v>
      </c>
      <c r="E8" s="91">
        <f>'D14-15'!I9</f>
        <v>31</v>
      </c>
      <c r="F8" s="92">
        <f>'D14-15'!K9</f>
        <v>25</v>
      </c>
      <c r="G8" s="92">
        <f>'D14-15'!M9</f>
        <v>29</v>
      </c>
      <c r="H8" s="92">
        <f>'D14-15'!O9</f>
        <v>29</v>
      </c>
      <c r="I8" s="92">
        <f>'D14-15'!Q9</f>
        <v>35</v>
      </c>
      <c r="J8" s="92">
        <f>'D14-15'!S9</f>
        <v>20</v>
      </c>
      <c r="K8" s="93">
        <f>SUM(E8:J8)</f>
        <v>169</v>
      </c>
    </row>
    <row r="9" spans="2:11" ht="12.75">
      <c r="B9" s="182">
        <v>7</v>
      </c>
      <c r="C9" s="90" t="str">
        <f>'D14-15'!C5</f>
        <v>Sofie Knutsson</v>
      </c>
      <c r="D9" s="90" t="str">
        <f>'D14-15'!D5</f>
        <v>Rättviks SLK</v>
      </c>
      <c r="E9" s="91">
        <f>'D14-15'!I5</f>
        <v>48</v>
      </c>
      <c r="F9" s="92">
        <f>'D14-15'!K5</f>
        <v>38</v>
      </c>
      <c r="G9" s="92">
        <f>'D14-15'!M5</f>
        <v>0</v>
      </c>
      <c r="H9" s="92">
        <f>'D14-15'!O5</f>
        <v>0</v>
      </c>
      <c r="I9" s="92">
        <f>'D14-15'!Q5</f>
        <v>42</v>
      </c>
      <c r="J9" s="92">
        <f>'D14-15'!S5</f>
        <v>36</v>
      </c>
      <c r="K9" s="93">
        <f>SUM(E9:J9)</f>
        <v>164</v>
      </c>
    </row>
    <row r="10" spans="2:11" ht="12.75">
      <c r="B10" s="182">
        <v>8</v>
      </c>
      <c r="C10" s="90" t="str">
        <f>'D14-15'!C16</f>
        <v>Maria Björk</v>
      </c>
      <c r="D10" s="90" t="str">
        <f>'D14-15'!D16</f>
        <v>Bjursås IF</v>
      </c>
      <c r="E10" s="91">
        <f>'D14-15'!I16</f>
        <v>30</v>
      </c>
      <c r="F10" s="92">
        <f>'D14-15'!K16</f>
        <v>21</v>
      </c>
      <c r="G10" s="92">
        <f>'D14-15'!M16</f>
        <v>26</v>
      </c>
      <c r="H10" s="92">
        <f>'D14-15'!O16</f>
        <v>27</v>
      </c>
      <c r="I10" s="92">
        <f>'D14-15'!Q16</f>
        <v>34</v>
      </c>
      <c r="J10" s="92">
        <f>'D14-15'!S16</f>
        <v>22</v>
      </c>
      <c r="K10" s="93">
        <f>SUM(E10:J10)</f>
        <v>160</v>
      </c>
    </row>
    <row r="11" spans="2:11" ht="12.75">
      <c r="B11" s="182">
        <v>9</v>
      </c>
      <c r="C11" s="90" t="str">
        <f>'D14-15'!C24</f>
        <v>Lisa Ivarsson</v>
      </c>
      <c r="D11" s="90" t="str">
        <f>'D14-15'!D24</f>
        <v>IFK Borlänge</v>
      </c>
      <c r="E11" s="91">
        <f>'D14-15'!I24</f>
        <v>37</v>
      </c>
      <c r="F11" s="92">
        <f>'D14-15'!K24</f>
        <v>12</v>
      </c>
      <c r="G11" s="92">
        <f>'D14-15'!M24</f>
        <v>21</v>
      </c>
      <c r="H11" s="92">
        <f>'D14-15'!O24</f>
        <v>27</v>
      </c>
      <c r="I11" s="92">
        <f>'D14-15'!Q24</f>
        <v>33</v>
      </c>
      <c r="J11" s="92">
        <f>'D14-15'!S24</f>
        <v>23</v>
      </c>
      <c r="K11" s="93">
        <f>SUM(E11:J11)</f>
        <v>153</v>
      </c>
    </row>
    <row r="12" spans="2:11" ht="12.75">
      <c r="B12" s="182">
        <v>10</v>
      </c>
      <c r="C12" s="90" t="str">
        <f>'D14-15'!C7</f>
        <v>Caroline Fernqvist</v>
      </c>
      <c r="D12" s="90" t="str">
        <f>'D14-15'!D7</f>
        <v>Kils SLK</v>
      </c>
      <c r="E12" s="91">
        <f>'D14-15'!I7</f>
        <v>0</v>
      </c>
      <c r="F12" s="92">
        <f>'D14-15'!K7</f>
        <v>40</v>
      </c>
      <c r="G12" s="92">
        <f>'D14-15'!M7</f>
        <v>35</v>
      </c>
      <c r="H12" s="92">
        <f>'D14-15'!O7</f>
        <v>37</v>
      </c>
      <c r="I12" s="92">
        <f>'D14-15'!Q7</f>
        <v>0</v>
      </c>
      <c r="J12" s="92">
        <f>'D14-15'!S7</f>
        <v>35</v>
      </c>
      <c r="K12" s="93">
        <f>SUM(E12:J12)</f>
        <v>147</v>
      </c>
    </row>
    <row r="13" spans="2:11" ht="12.75">
      <c r="B13" s="182">
        <v>11</v>
      </c>
      <c r="C13" s="90" t="str">
        <f>'D14-15'!C11</f>
        <v>Hanna Fredborg</v>
      </c>
      <c r="D13" s="90" t="str">
        <f>'D14-15'!D11</f>
        <v>IFK Borlänge</v>
      </c>
      <c r="E13" s="91">
        <f>'D14-15'!I11</f>
        <v>0</v>
      </c>
      <c r="F13" s="92">
        <f>'D14-15'!K11</f>
        <v>35</v>
      </c>
      <c r="G13" s="92">
        <f>'D14-15'!M11</f>
        <v>36</v>
      </c>
      <c r="H13" s="92">
        <f>'D14-15'!O11</f>
        <v>33</v>
      </c>
      <c r="I13" s="92">
        <f>'D14-15'!Q11</f>
        <v>0</v>
      </c>
      <c r="J13" s="92">
        <f>'D14-15'!S11</f>
        <v>40</v>
      </c>
      <c r="K13" s="93">
        <f>SUM(E13:J13)</f>
        <v>144</v>
      </c>
    </row>
    <row r="14" spans="2:11" ht="12.75">
      <c r="B14" s="182">
        <v>12</v>
      </c>
      <c r="C14" s="90" t="str">
        <f>'D14-15'!C14</f>
        <v>Nathalie Schönning Andersson</v>
      </c>
      <c r="D14" s="90" t="str">
        <f>'D14-15'!D14</f>
        <v>IFK Borlänge</v>
      </c>
      <c r="E14" s="91">
        <f>'D14-15'!I14</f>
        <v>39</v>
      </c>
      <c r="F14" s="92">
        <f>'D14-15'!K14</f>
        <v>23</v>
      </c>
      <c r="G14" s="92">
        <f>'D14-15'!M14</f>
        <v>24</v>
      </c>
      <c r="H14" s="92">
        <f>'D14-15'!O14</f>
        <v>28</v>
      </c>
      <c r="I14" s="92">
        <f>'D14-15'!Q14</f>
        <v>10</v>
      </c>
      <c r="J14" s="92">
        <f>'D14-15'!S14</f>
        <v>18</v>
      </c>
      <c r="K14" s="93">
        <f>SUM(E14:J14)</f>
        <v>142</v>
      </c>
    </row>
    <row r="15" spans="2:11" ht="12.75">
      <c r="B15" s="182">
        <v>13</v>
      </c>
      <c r="C15" s="90" t="str">
        <f>'D14-15'!C8</f>
        <v>Jessica Gydemo</v>
      </c>
      <c r="D15" s="90" t="str">
        <f>'D14-15'!D8</f>
        <v>Kils SLK</v>
      </c>
      <c r="E15" s="91">
        <f>'D14-15'!I8</f>
        <v>38</v>
      </c>
      <c r="F15" s="92">
        <f>'D14-15'!K8</f>
        <v>30</v>
      </c>
      <c r="G15" s="92">
        <f>'D14-15'!M8</f>
        <v>34</v>
      </c>
      <c r="H15" s="92">
        <f>'D14-15'!O8</f>
        <v>0</v>
      </c>
      <c r="I15" s="92">
        <f>'D14-15'!Q8</f>
        <v>0</v>
      </c>
      <c r="J15" s="92">
        <f>'D14-15'!S8</f>
        <v>30</v>
      </c>
      <c r="K15" s="93">
        <f>SUM(E15:J15)</f>
        <v>132</v>
      </c>
    </row>
    <row r="16" spans="2:11" ht="12.75">
      <c r="B16" s="182">
        <v>14</v>
      </c>
      <c r="C16" s="90" t="str">
        <f>'D14-15'!C18</f>
        <v>Andrea Sjölund</v>
      </c>
      <c r="D16" s="90" t="str">
        <f>'D14-15'!D18</f>
        <v>Gävle Alpina SK</v>
      </c>
      <c r="E16" s="91">
        <f>'D14-15'!I18</f>
        <v>36</v>
      </c>
      <c r="F16" s="92">
        <f>'D14-15'!K18</f>
        <v>24</v>
      </c>
      <c r="G16" s="92">
        <f>'D14-15'!M18</f>
        <v>22</v>
      </c>
      <c r="H16" s="92">
        <f>'D14-15'!O18</f>
        <v>25</v>
      </c>
      <c r="I16" s="92">
        <f>'D14-15'!Q18</f>
        <v>0</v>
      </c>
      <c r="J16" s="92">
        <f>'D14-15'!S18</f>
        <v>21</v>
      </c>
      <c r="K16" s="93">
        <f>SUM(E16:J16)</f>
        <v>128</v>
      </c>
    </row>
    <row r="17" spans="2:11" ht="12.75">
      <c r="B17" s="182">
        <v>15</v>
      </c>
      <c r="C17" s="90" t="str">
        <f>'D14-15'!C29</f>
        <v>Karin Jonsson</v>
      </c>
      <c r="D17" s="90" t="str">
        <f>'D14-15'!D29</f>
        <v>Örebro SLF</v>
      </c>
      <c r="E17" s="91">
        <f>'D14-15'!I29</f>
        <v>25</v>
      </c>
      <c r="F17" s="92">
        <f>'D14-15'!K29</f>
        <v>15</v>
      </c>
      <c r="G17" s="92">
        <f>'D14-15'!M29</f>
        <v>17</v>
      </c>
      <c r="H17" s="92">
        <f>'D14-15'!O29</f>
        <v>23</v>
      </c>
      <c r="I17" s="92">
        <f>'D14-15'!Q29</f>
        <v>25</v>
      </c>
      <c r="J17" s="92">
        <f>'D14-15'!S29</f>
        <v>17</v>
      </c>
      <c r="K17" s="93">
        <f>SUM(E17:J17)</f>
        <v>122</v>
      </c>
    </row>
    <row r="18" spans="2:11" ht="12.75">
      <c r="B18" s="182">
        <v>16</v>
      </c>
      <c r="C18" s="90" t="str">
        <f>'D14-15'!C22</f>
        <v>Alexandra Grundström</v>
      </c>
      <c r="D18" s="90" t="str">
        <f>'D14-15'!D22</f>
        <v>Arvika SLK</v>
      </c>
      <c r="E18" s="91">
        <f>'D14-15'!I22</f>
        <v>29</v>
      </c>
      <c r="F18" s="92">
        <f>'D14-15'!K22</f>
        <v>17</v>
      </c>
      <c r="G18" s="92">
        <f>'D14-15'!M22</f>
        <v>16</v>
      </c>
      <c r="H18" s="92">
        <f>'D14-15'!O22</f>
        <v>20</v>
      </c>
      <c r="I18" s="92">
        <f>'D14-15'!Q22</f>
        <v>28</v>
      </c>
      <c r="J18" s="92">
        <f>'D14-15'!S22</f>
        <v>11</v>
      </c>
      <c r="K18" s="93">
        <f>SUM(E18:J18)</f>
        <v>121</v>
      </c>
    </row>
    <row r="19" spans="2:11" ht="12.75">
      <c r="B19" s="182">
        <v>17</v>
      </c>
      <c r="C19" s="90" t="str">
        <f>'D14-15'!C6</f>
        <v>Sofia Stackefeldt</v>
      </c>
      <c r="D19" s="90" t="str">
        <f>'D14-15'!D6</f>
        <v>Örebro SLF</v>
      </c>
      <c r="E19" s="91">
        <f>'D14-15'!I6</f>
        <v>0</v>
      </c>
      <c r="F19" s="92">
        <f>'D14-15'!K6</f>
        <v>0</v>
      </c>
      <c r="G19" s="92">
        <f>'D14-15'!M6</f>
        <v>38</v>
      </c>
      <c r="H19" s="92">
        <f>'D14-15'!O6</f>
        <v>36</v>
      </c>
      <c r="I19" s="92">
        <f>'D14-15'!Q6</f>
        <v>0</v>
      </c>
      <c r="J19" s="92">
        <f>'D14-15'!S6</f>
        <v>42</v>
      </c>
      <c r="K19" s="93">
        <f>SUM(E19:J19)</f>
        <v>116</v>
      </c>
    </row>
    <row r="20" spans="2:11" ht="12.75">
      <c r="B20" s="182">
        <v>18</v>
      </c>
      <c r="C20" s="90" t="str">
        <f>'D14-15'!C21</f>
        <v>Frida Sax</v>
      </c>
      <c r="D20" s="90" t="str">
        <f>'D14-15'!D21</f>
        <v>Arvika SLK</v>
      </c>
      <c r="E20" s="91">
        <f>'D14-15'!I21</f>
        <v>32</v>
      </c>
      <c r="F20" s="92">
        <f>'D14-15'!K21</f>
        <v>22</v>
      </c>
      <c r="G20" s="92">
        <f>'D14-15'!M21</f>
        <v>20</v>
      </c>
      <c r="H20" s="92">
        <f>'D14-15'!O21</f>
        <v>0</v>
      </c>
      <c r="I20" s="92">
        <f>'D14-15'!Q21</f>
        <v>27</v>
      </c>
      <c r="J20" s="92">
        <f>'D14-15'!S21</f>
        <v>15</v>
      </c>
      <c r="K20" s="93">
        <f>SUM(E20:J20)</f>
        <v>116</v>
      </c>
    </row>
    <row r="21" spans="2:11" ht="12.75">
      <c r="B21" s="182">
        <v>19</v>
      </c>
      <c r="C21" s="90" t="str">
        <f>'D14-15'!C26</f>
        <v>Malin Björkqvist</v>
      </c>
      <c r="D21" s="90" t="str">
        <f>'D14-15'!D26</f>
        <v>Valfjällets SLK</v>
      </c>
      <c r="E21" s="91">
        <f>'D14-15'!I26</f>
        <v>23</v>
      </c>
      <c r="F21" s="92">
        <f>'D14-15'!K26</f>
        <v>11</v>
      </c>
      <c r="G21" s="92">
        <f>'D14-15'!M26</f>
        <v>18</v>
      </c>
      <c r="H21" s="92">
        <f>'D14-15'!O26</f>
        <v>19</v>
      </c>
      <c r="I21" s="92">
        <f>'D14-15'!Q26</f>
        <v>23</v>
      </c>
      <c r="J21" s="92">
        <f>'D14-15'!S26</f>
        <v>10</v>
      </c>
      <c r="K21" s="93">
        <f>SUM(E21:J21)</f>
        <v>104</v>
      </c>
    </row>
    <row r="22" spans="2:11" ht="12.75">
      <c r="B22" s="182">
        <v>20</v>
      </c>
      <c r="C22" s="90" t="str">
        <f>'D14-15'!C15</f>
        <v>Elin Öhrn</v>
      </c>
      <c r="D22" s="90" t="str">
        <f>'D14-15'!D15</f>
        <v>Valfjällets SLK</v>
      </c>
      <c r="E22" s="91">
        <f>'D14-15'!I15</f>
        <v>0</v>
      </c>
      <c r="F22" s="92">
        <f>'D14-15'!K15</f>
        <v>26</v>
      </c>
      <c r="G22" s="92">
        <f>'D14-15'!M15</f>
        <v>25</v>
      </c>
      <c r="H22" s="92">
        <f>'D14-15'!O15</f>
        <v>0</v>
      </c>
      <c r="I22" s="92">
        <f>'D14-15'!Q15</f>
        <v>29</v>
      </c>
      <c r="J22" s="92">
        <f>'D14-15'!S15</f>
        <v>19</v>
      </c>
      <c r="K22" s="93">
        <f>SUM(E22:J22)</f>
        <v>99</v>
      </c>
    </row>
    <row r="23" spans="2:11" ht="12.75">
      <c r="B23" s="182">
        <v>21</v>
      </c>
      <c r="C23" s="90" t="str">
        <f>'D14-15'!C27</f>
        <v>Fanny Nyman </v>
      </c>
      <c r="D23" s="90" t="str">
        <f>'D14-15'!D27</f>
        <v>Sälens IF</v>
      </c>
      <c r="E23" s="91">
        <f>'D14-15'!I27</f>
        <v>27</v>
      </c>
      <c r="F23" s="92">
        <f>'D14-15'!K27</f>
        <v>19</v>
      </c>
      <c r="G23" s="92">
        <f>'D14-15'!M27</f>
        <v>0</v>
      </c>
      <c r="H23" s="92">
        <f>'D14-15'!O27</f>
        <v>0</v>
      </c>
      <c r="I23" s="92">
        <f>'D14-15'!Q27</f>
        <v>26</v>
      </c>
      <c r="J23" s="92">
        <f>'D14-15'!S27</f>
        <v>16</v>
      </c>
      <c r="K23" s="93">
        <f>SUM(E23:J23)</f>
        <v>88</v>
      </c>
    </row>
    <row r="24" spans="2:11" ht="12.75">
      <c r="B24" s="182">
        <v>22</v>
      </c>
      <c r="C24" s="90" t="str">
        <f>'D14-15'!C34</f>
        <v>Julia Hansson</v>
      </c>
      <c r="D24" s="90" t="str">
        <f>'D14-15'!D34</f>
        <v>Sälens IF</v>
      </c>
      <c r="E24" s="91">
        <f>'D14-15'!I34</f>
        <v>28</v>
      </c>
      <c r="F24" s="92">
        <f>'D14-15'!K34</f>
        <v>0</v>
      </c>
      <c r="G24" s="92">
        <f>'D14-15'!M34</f>
        <v>0</v>
      </c>
      <c r="H24" s="92">
        <f>'D14-15'!O34</f>
        <v>0</v>
      </c>
      <c r="I24" s="92">
        <f>'D14-15'!Q34</f>
        <v>32</v>
      </c>
      <c r="J24" s="92">
        <f>'D14-15'!S34</f>
        <v>12</v>
      </c>
      <c r="K24" s="93">
        <f>SUM(E24:J24)</f>
        <v>72</v>
      </c>
    </row>
    <row r="25" spans="2:11" ht="12.75">
      <c r="B25" s="182">
        <v>23</v>
      </c>
      <c r="C25" s="90" t="str">
        <f>'D14-15'!C28</f>
        <v>Mia Gullberg </v>
      </c>
      <c r="D25" s="90" t="str">
        <f>'D14-15'!D28</f>
        <v>Rättviks SLK</v>
      </c>
      <c r="E25" s="91">
        <f>'D14-15'!I28</f>
        <v>26</v>
      </c>
      <c r="F25" s="92">
        <f>'D14-15'!K28</f>
        <v>14</v>
      </c>
      <c r="G25" s="92">
        <f>'D14-15'!M28</f>
        <v>15</v>
      </c>
      <c r="H25" s="92">
        <f>'D14-15'!O28</f>
        <v>15</v>
      </c>
      <c r="I25" s="92">
        <f>'D14-15'!Q28</f>
        <v>0</v>
      </c>
      <c r="J25" s="92">
        <f>'D14-15'!S28</f>
        <v>0</v>
      </c>
      <c r="K25" s="93">
        <f>SUM(E25:J25)</f>
        <v>70</v>
      </c>
    </row>
    <row r="26" spans="2:11" ht="12.75">
      <c r="B26" s="182">
        <v>24</v>
      </c>
      <c r="C26" s="90" t="str">
        <f>'D14-15'!C23</f>
        <v>Hanna Mårshagen </v>
      </c>
      <c r="D26" s="90" t="str">
        <f>'D14-15'!D23</f>
        <v>Rättviks SLK</v>
      </c>
      <c r="E26" s="91">
        <f>'D14-15'!I23</f>
        <v>0</v>
      </c>
      <c r="F26" s="92">
        <f>'D14-15'!K23</f>
        <v>0</v>
      </c>
      <c r="G26" s="92">
        <f>'D14-15'!M23</f>
        <v>19</v>
      </c>
      <c r="H26" s="92">
        <f>'D14-15'!O23</f>
        <v>21</v>
      </c>
      <c r="I26" s="92">
        <f>'D14-15'!Q23</f>
        <v>21</v>
      </c>
      <c r="J26" s="92">
        <f>'D14-15'!S23</f>
        <v>8</v>
      </c>
      <c r="K26" s="93">
        <f>SUM(E26:J26)</f>
        <v>69</v>
      </c>
    </row>
    <row r="27" spans="2:11" ht="12.75">
      <c r="B27" s="182">
        <v>25</v>
      </c>
      <c r="C27" s="90" t="str">
        <f>'D14-15'!C25</f>
        <v>Malin Bergmark</v>
      </c>
      <c r="D27" s="90" t="str">
        <f>'D14-15'!D25</f>
        <v>Gävle Alpina SK</v>
      </c>
      <c r="E27" s="91">
        <f>'D14-15'!I25</f>
        <v>24</v>
      </c>
      <c r="F27" s="92">
        <f>'D14-15'!K25</f>
        <v>13</v>
      </c>
      <c r="G27" s="92">
        <f>'D14-15'!M25</f>
        <v>0</v>
      </c>
      <c r="H27" s="92">
        <f>'D14-15'!O25</f>
        <v>0</v>
      </c>
      <c r="I27" s="92">
        <f>'D14-15'!Q25</f>
        <v>19</v>
      </c>
      <c r="J27" s="92">
        <f>'D14-15'!S25</f>
        <v>13</v>
      </c>
      <c r="K27" s="93">
        <f>SUM(E27:J27)</f>
        <v>69</v>
      </c>
    </row>
    <row r="28" spans="2:11" ht="12.75">
      <c r="B28" s="182">
        <v>26</v>
      </c>
      <c r="C28" s="90" t="str">
        <f>'D14-15'!C20</f>
        <v>Caroline Berglund</v>
      </c>
      <c r="D28" s="90" t="str">
        <f>'D14-15'!D20</f>
        <v>Kils SLK</v>
      </c>
      <c r="E28" s="91">
        <f>'D14-15'!I20</f>
        <v>0</v>
      </c>
      <c r="F28" s="92">
        <f>'D14-15'!K20</f>
        <v>18</v>
      </c>
      <c r="G28" s="92">
        <f>'D14-15'!M20</f>
        <v>23</v>
      </c>
      <c r="H28" s="92">
        <f>'D14-15'!O20</f>
        <v>24</v>
      </c>
      <c r="I28" s="92">
        <f>'D14-15'!Q20</f>
        <v>0</v>
      </c>
      <c r="J28" s="92">
        <f>'D14-15'!S20</f>
        <v>0</v>
      </c>
      <c r="K28" s="93">
        <f>SUM(E28:J28)</f>
        <v>65</v>
      </c>
    </row>
    <row r="29" spans="2:11" ht="12.75">
      <c r="B29" s="182">
        <v>27</v>
      </c>
      <c r="C29" s="90" t="str">
        <f>'D14-15'!C33</f>
        <v>Elina Gruvris</v>
      </c>
      <c r="D29" s="90" t="str">
        <f>'D14-15'!D33</f>
        <v>Bjursås IF</v>
      </c>
      <c r="E29" s="91">
        <f>'D14-15'!I33</f>
        <v>0</v>
      </c>
      <c r="F29" s="92">
        <f>'D14-15'!K33</f>
        <v>8</v>
      </c>
      <c r="G29" s="92">
        <f>'D14-15'!M33</f>
        <v>12</v>
      </c>
      <c r="H29" s="92">
        <f>'D14-15'!O33</f>
        <v>17</v>
      </c>
      <c r="I29" s="92">
        <f>'D14-15'!Q33</f>
        <v>14</v>
      </c>
      <c r="J29" s="92">
        <f>'D14-15'!S33</f>
        <v>4</v>
      </c>
      <c r="K29" s="93">
        <f>SUM(E29:J29)</f>
        <v>55</v>
      </c>
    </row>
    <row r="30" spans="2:11" ht="12.75">
      <c r="B30" s="182">
        <v>28</v>
      </c>
      <c r="C30" s="90" t="str">
        <f>'D14-15'!C37</f>
        <v>Sofie Wahlund</v>
      </c>
      <c r="D30" s="90" t="str">
        <f>'D14-15'!D37</f>
        <v>Valfjällets SLK</v>
      </c>
      <c r="E30" s="91">
        <f>'D14-15'!I37</f>
        <v>0</v>
      </c>
      <c r="F30" s="92">
        <f>'D14-15'!K37</f>
        <v>0</v>
      </c>
      <c r="G30" s="92">
        <f>'D14-15'!M37</f>
        <v>0</v>
      </c>
      <c r="H30" s="92">
        <f>'D14-15'!O37</f>
        <v>0</v>
      </c>
      <c r="I30" s="92">
        <f>'D14-15'!Q37</f>
        <v>24</v>
      </c>
      <c r="J30" s="92">
        <f>'D14-15'!S37</f>
        <v>31</v>
      </c>
      <c r="K30" s="93">
        <f>SUM(E30:J30)</f>
        <v>55</v>
      </c>
    </row>
    <row r="31" spans="2:11" ht="12.75">
      <c r="B31" s="182">
        <v>29</v>
      </c>
      <c r="C31" s="90" t="str">
        <f>'D14-15'!C31</f>
        <v>Hanna Andersson</v>
      </c>
      <c r="D31" s="90" t="str">
        <f>'D14-15'!D31</f>
        <v>Gävle Alpina SK</v>
      </c>
      <c r="E31" s="91">
        <f>'D14-15'!I31</f>
        <v>21</v>
      </c>
      <c r="F31" s="92">
        <f>'D14-15'!K31</f>
        <v>10</v>
      </c>
      <c r="G31" s="92">
        <f>'D14-15'!M31</f>
        <v>0</v>
      </c>
      <c r="H31" s="92">
        <f>'D14-15'!O31</f>
        <v>0</v>
      </c>
      <c r="I31" s="92">
        <f>'D14-15'!Q31</f>
        <v>17</v>
      </c>
      <c r="J31" s="92">
        <f>'D14-15'!S31</f>
        <v>2</v>
      </c>
      <c r="K31" s="93">
        <f>SUM(E31:J31)</f>
        <v>50</v>
      </c>
    </row>
    <row r="32" spans="2:11" ht="12.75">
      <c r="B32" s="182">
        <v>30</v>
      </c>
      <c r="C32" s="90" t="str">
        <f>'D14-15'!C32</f>
        <v>Elin Westerlund</v>
      </c>
      <c r="D32" s="90" t="str">
        <f>'D14-15'!D32</f>
        <v>Malungs SLK</v>
      </c>
      <c r="E32" s="91">
        <f>'D14-15'!I32</f>
        <v>0</v>
      </c>
      <c r="F32" s="92">
        <f>'D14-15'!K32</f>
        <v>0</v>
      </c>
      <c r="G32" s="92">
        <f>'D14-15'!M32</f>
        <v>0</v>
      </c>
      <c r="H32" s="92">
        <f>'D14-15'!O32</f>
        <v>0</v>
      </c>
      <c r="I32" s="92">
        <f>'D14-15'!Q32</f>
        <v>13</v>
      </c>
      <c r="J32" s="92">
        <f>'D14-15'!S32</f>
        <v>29</v>
      </c>
      <c r="K32" s="93">
        <f>SUM(E32:J32)</f>
        <v>42</v>
      </c>
    </row>
    <row r="33" spans="2:11" ht="12.75">
      <c r="B33" s="182">
        <v>31</v>
      </c>
      <c r="C33" s="90" t="str">
        <f>'D14-15'!C35</f>
        <v>Sofie Eriksson</v>
      </c>
      <c r="D33" s="90" t="str">
        <f>'D14-15'!D35</f>
        <v>Arvika SLK</v>
      </c>
      <c r="E33" s="91">
        <f>'D14-15'!I35</f>
        <v>0</v>
      </c>
      <c r="F33" s="92">
        <f>'D14-15'!K35</f>
        <v>0</v>
      </c>
      <c r="G33" s="92">
        <f>'D14-15'!M35</f>
        <v>11</v>
      </c>
      <c r="H33" s="92">
        <f>'D14-15'!O35</f>
        <v>16</v>
      </c>
      <c r="I33" s="92">
        <f>'D14-15'!Q35</f>
        <v>11</v>
      </c>
      <c r="J33" s="92">
        <f>'D14-15'!S35</f>
        <v>0</v>
      </c>
      <c r="K33" s="93">
        <f>SUM(E33:J33)</f>
        <v>38</v>
      </c>
    </row>
    <row r="34" spans="2:11" ht="12.75">
      <c r="B34" s="182">
        <v>32</v>
      </c>
      <c r="C34" s="90" t="str">
        <f>'D14-15'!C40</f>
        <v>Ronja Melin</v>
      </c>
      <c r="D34" s="90" t="str">
        <f>'D14-15'!D40</f>
        <v>Malungs SLK</v>
      </c>
      <c r="E34" s="91">
        <f>'D14-15'!I40</f>
        <v>0</v>
      </c>
      <c r="F34" s="92">
        <f>'D14-15'!K40</f>
        <v>0</v>
      </c>
      <c r="G34" s="92">
        <f>'D14-15'!M40</f>
        <v>0</v>
      </c>
      <c r="H34" s="92">
        <f>'D14-15'!O40</f>
        <v>0</v>
      </c>
      <c r="I34" s="92">
        <f>'D14-15'!Q40</f>
        <v>22</v>
      </c>
      <c r="J34" s="92">
        <f>'D14-15'!S40</f>
        <v>14</v>
      </c>
      <c r="K34" s="93">
        <f>SUM(E34:J34)</f>
        <v>36</v>
      </c>
    </row>
    <row r="35" spans="2:11" ht="12.75">
      <c r="B35" s="182">
        <v>33</v>
      </c>
      <c r="C35" s="90" t="str">
        <f>'D14-15'!C36</f>
        <v>Jenny Niss-Jonsson</v>
      </c>
      <c r="D35" s="90" t="str">
        <f>'D14-15'!D36</f>
        <v>Malungs SLK</v>
      </c>
      <c r="E35" s="91">
        <f>'D14-15'!I36</f>
        <v>0</v>
      </c>
      <c r="F35" s="92">
        <f>'D14-15'!K36</f>
        <v>0</v>
      </c>
      <c r="G35" s="92">
        <f>'D14-15'!M36</f>
        <v>0</v>
      </c>
      <c r="H35" s="92">
        <f>'D14-15'!O36</f>
        <v>0</v>
      </c>
      <c r="I35" s="92">
        <f>'D14-15'!Q36</f>
        <v>18</v>
      </c>
      <c r="J35" s="92">
        <f>'D14-15'!S36</f>
        <v>9</v>
      </c>
      <c r="K35" s="93">
        <f>SUM(E35:J35)</f>
        <v>27</v>
      </c>
    </row>
    <row r="36" spans="2:11" ht="12.75">
      <c r="B36" s="182">
        <v>34</v>
      </c>
      <c r="C36" s="90" t="str">
        <f>'D14-15'!C30</f>
        <v>Therese Jatko</v>
      </c>
      <c r="D36" s="90" t="str">
        <f>'D14-15'!D30</f>
        <v>Örebro SLF</v>
      </c>
      <c r="E36" s="91">
        <f>'D14-15'!I30</f>
        <v>0</v>
      </c>
      <c r="F36" s="92">
        <f>'D14-15'!K30</f>
        <v>20</v>
      </c>
      <c r="G36" s="92">
        <f>'D14-15'!M30</f>
        <v>0</v>
      </c>
      <c r="H36" s="92">
        <f>'D14-15'!O30</f>
        <v>0</v>
      </c>
      <c r="I36" s="92">
        <f>'D14-15'!Q30</f>
        <v>0</v>
      </c>
      <c r="J36" s="92">
        <f>'D14-15'!S30</f>
        <v>0</v>
      </c>
      <c r="K36" s="93">
        <f>SUM(E36:J36)</f>
        <v>20</v>
      </c>
    </row>
    <row r="37" spans="2:11" ht="12.75">
      <c r="B37" s="182">
        <v>35</v>
      </c>
      <c r="C37" s="90" t="str">
        <f>'D14-15'!C39</f>
        <v>Louise Göthberg</v>
      </c>
      <c r="D37" s="90" t="str">
        <f>'D14-15'!D39</f>
        <v>Malungs SLK</v>
      </c>
      <c r="E37" s="91">
        <f>'D14-15'!I39</f>
        <v>0</v>
      </c>
      <c r="F37" s="92">
        <f>'D14-15'!K39</f>
        <v>0</v>
      </c>
      <c r="G37" s="92">
        <f>'D14-15'!M39</f>
        <v>0</v>
      </c>
      <c r="H37" s="92">
        <f>'D14-15'!O39</f>
        <v>0</v>
      </c>
      <c r="I37" s="92">
        <f>'D14-15'!Q39</f>
        <v>9</v>
      </c>
      <c r="J37" s="92">
        <f>'D14-15'!S39</f>
        <v>7</v>
      </c>
      <c r="K37" s="93">
        <f>SUM(E37:J37)</f>
        <v>16</v>
      </c>
    </row>
    <row r="38" spans="2:11" ht="12.75">
      <c r="B38" s="182">
        <v>36</v>
      </c>
      <c r="C38" s="90" t="str">
        <f>'D14-15'!C38</f>
        <v>Kim Törnberg</v>
      </c>
      <c r="D38" s="90" t="str">
        <f>'D14-15'!D38</f>
        <v>Gävle Alpina SK</v>
      </c>
      <c r="E38" s="91">
        <f>'D14-15'!I38</f>
        <v>0</v>
      </c>
      <c r="F38" s="92">
        <f>'D14-15'!K38</f>
        <v>0</v>
      </c>
      <c r="G38" s="92">
        <f>'D14-15'!M38</f>
        <v>0</v>
      </c>
      <c r="H38" s="92">
        <f>'D14-15'!O38</f>
        <v>0</v>
      </c>
      <c r="I38" s="92">
        <f>'D14-15'!Q38</f>
        <v>0</v>
      </c>
      <c r="J38" s="92">
        <f>'D14-15'!S38</f>
        <v>0</v>
      </c>
      <c r="K38" s="93">
        <f>SUM(E38:J38)</f>
        <v>0</v>
      </c>
    </row>
    <row r="39" ht="12.75">
      <c r="B39" s="183" t="s">
        <v>134</v>
      </c>
    </row>
    <row r="40" ht="12.75">
      <c r="B40" s="183" t="s">
        <v>134</v>
      </c>
    </row>
  </sheetData>
  <mergeCells count="1">
    <mergeCell ref="B1:K1"/>
  </mergeCells>
  <printOptions/>
  <pageMargins left="0.79" right="0.54" top="0.34" bottom="0.24" header="0.34" footer="0.26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workbookViewId="0" topLeftCell="A1">
      <selection activeCell="G14" sqref="G14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28.00390625" style="0" bestFit="1" customWidth="1"/>
    <col min="4" max="4" width="15.140625" style="0" customWidth="1"/>
    <col min="5" max="6" width="11.7109375" style="0" customWidth="1"/>
    <col min="7" max="10" width="7.57421875" style="0" customWidth="1"/>
    <col min="11" max="11" width="7.57421875" style="0" bestFit="1" customWidth="1"/>
  </cols>
  <sheetData>
    <row r="1" spans="2:11" ht="16.5" thickBot="1">
      <c r="B1" s="175" t="s">
        <v>32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ht="61.5" customHeight="1" thickBot="1">
      <c r="B2" s="26" t="s">
        <v>8</v>
      </c>
      <c r="C2" s="34" t="s">
        <v>3</v>
      </c>
      <c r="D2" s="34" t="s">
        <v>4</v>
      </c>
      <c r="E2" s="27" t="s">
        <v>151</v>
      </c>
      <c r="F2" s="27" t="s">
        <v>152</v>
      </c>
      <c r="G2" s="27" t="s">
        <v>149</v>
      </c>
      <c r="H2" s="27" t="s">
        <v>150</v>
      </c>
      <c r="I2" s="34" t="s">
        <v>28</v>
      </c>
      <c r="J2" s="34" t="s">
        <v>29</v>
      </c>
      <c r="K2" s="28" t="s">
        <v>9</v>
      </c>
    </row>
    <row r="3" spans="2:11" ht="12.75">
      <c r="B3" s="29">
        <v>1</v>
      </c>
      <c r="C3" s="35" t="str">
        <f>'H14-15'!C23</f>
        <v>Rasmus Arnoldsson</v>
      </c>
      <c r="D3" s="35" t="str">
        <f>'H14-15'!D23</f>
        <v>Sälens IF</v>
      </c>
      <c r="E3" s="32">
        <f>'H14-15'!I23</f>
        <v>38</v>
      </c>
      <c r="F3" s="29">
        <f>'H14-15'!K23</f>
        <v>37</v>
      </c>
      <c r="G3" s="29">
        <f>'H14-15'!M23</f>
        <v>35</v>
      </c>
      <c r="H3" s="29">
        <f>'H14-15'!O23</f>
        <v>30</v>
      </c>
      <c r="I3" s="29">
        <f>'H14-15'!Q23</f>
        <v>28</v>
      </c>
      <c r="J3" s="29">
        <f>'H14-15'!S23</f>
        <v>29</v>
      </c>
      <c r="K3" s="33">
        <f>SUM(E3:J3)</f>
        <v>197</v>
      </c>
    </row>
    <row r="4" spans="2:11" ht="12.75">
      <c r="B4" s="29">
        <f aca="true" t="shared" si="0" ref="B4:B41">B3+1</f>
        <v>2</v>
      </c>
      <c r="C4" s="35" t="str">
        <f>'H14-15'!C13</f>
        <v>Martin Bergquist</v>
      </c>
      <c r="D4" s="35" t="str">
        <f>'H14-15'!D13</f>
        <v>Ekshärads SLK</v>
      </c>
      <c r="E4" s="32">
        <f>'H14-15'!I13</f>
        <v>39</v>
      </c>
      <c r="F4" s="29">
        <f>'H14-15'!K13</f>
        <v>26</v>
      </c>
      <c r="G4" s="29">
        <f>'H14-15'!M13</f>
        <v>25</v>
      </c>
      <c r="H4" s="29">
        <f>'H14-15'!O13</f>
        <v>36</v>
      </c>
      <c r="I4" s="29">
        <f>'H14-15'!Q13</f>
        <v>31</v>
      </c>
      <c r="J4" s="29">
        <f>'H14-15'!S13</f>
        <v>35</v>
      </c>
      <c r="K4" s="33">
        <f>SUM(E4:J4)</f>
        <v>192</v>
      </c>
    </row>
    <row r="5" spans="2:11" ht="12.75">
      <c r="B5" s="29">
        <f t="shared" si="0"/>
        <v>3</v>
      </c>
      <c r="C5" s="35" t="str">
        <f>'H14-15'!C10</f>
        <v>Tim Schorter</v>
      </c>
      <c r="D5" s="35" t="str">
        <f>'H14-15'!D10</f>
        <v>Sälens IF</v>
      </c>
      <c r="E5" s="32">
        <f>'H14-15'!I10</f>
        <v>46</v>
      </c>
      <c r="F5" s="29">
        <f>'H14-15'!K10</f>
        <v>34</v>
      </c>
      <c r="G5" s="29">
        <f>'H14-15'!M10</f>
        <v>24</v>
      </c>
      <c r="H5" s="29">
        <f>'H14-15'!O10</f>
        <v>31</v>
      </c>
      <c r="I5" s="29">
        <f>'H14-15'!Q10</f>
        <v>24</v>
      </c>
      <c r="J5" s="29">
        <f>'H14-15'!S10</f>
        <v>24</v>
      </c>
      <c r="K5" s="33">
        <f>SUM(E5:J5)</f>
        <v>183</v>
      </c>
    </row>
    <row r="6" spans="2:11" ht="12.75">
      <c r="B6" s="29">
        <f t="shared" si="0"/>
        <v>4</v>
      </c>
      <c r="C6" s="35" t="str">
        <f>'H14-15'!C11</f>
        <v>Jonathan Högström</v>
      </c>
      <c r="D6" s="35" t="str">
        <f>'H14-15'!D11</f>
        <v>Karlstad SLK</v>
      </c>
      <c r="E6" s="32">
        <f>'H14-15'!I11</f>
        <v>42</v>
      </c>
      <c r="F6" s="29">
        <f>'H14-15'!K11</f>
        <v>35</v>
      </c>
      <c r="G6" s="29">
        <f>'H14-15'!M11</f>
        <v>29</v>
      </c>
      <c r="H6" s="29">
        <f>'H14-15'!O11</f>
        <v>32</v>
      </c>
      <c r="I6" s="29">
        <f>'H14-15'!Q11</f>
        <v>34</v>
      </c>
      <c r="J6" s="29">
        <f>'H14-15'!S11</f>
        <v>0</v>
      </c>
      <c r="K6" s="33">
        <f>SUM(E6:J6)</f>
        <v>172</v>
      </c>
    </row>
    <row r="7" spans="2:11" ht="12.75">
      <c r="B7" s="29">
        <f t="shared" si="0"/>
        <v>5</v>
      </c>
      <c r="C7" s="35" t="str">
        <f>'H14-15'!C12</f>
        <v>Johan Åberg</v>
      </c>
      <c r="D7" s="35" t="str">
        <f>'H14-15'!D12</f>
        <v>Örebro SLF</v>
      </c>
      <c r="E7" s="32">
        <f>'H14-15'!I12</f>
        <v>35</v>
      </c>
      <c r="F7" s="29">
        <f>'H14-15'!K12</f>
        <v>40</v>
      </c>
      <c r="G7" s="29">
        <f>'H14-15'!M12</f>
        <v>31</v>
      </c>
      <c r="H7" s="29">
        <f>'H14-15'!O12</f>
        <v>0</v>
      </c>
      <c r="I7" s="29">
        <f>'H14-15'!Q12</f>
        <v>30</v>
      </c>
      <c r="J7" s="29">
        <f>'H14-15'!S12</f>
        <v>29</v>
      </c>
      <c r="K7" s="33">
        <f>SUM(E7:J7)</f>
        <v>165</v>
      </c>
    </row>
    <row r="8" spans="2:11" ht="12.75">
      <c r="B8" s="29">
        <f t="shared" si="0"/>
        <v>6</v>
      </c>
      <c r="C8" s="35" t="str">
        <f>'H14-15'!C5</f>
        <v>Alexander Hebbe</v>
      </c>
      <c r="D8" s="35" t="str">
        <f>'H14-15'!D5</f>
        <v>Grums SLK</v>
      </c>
      <c r="E8" s="32">
        <f>'H14-15'!I5</f>
        <v>0</v>
      </c>
      <c r="F8" s="29">
        <f>'H14-15'!K5</f>
        <v>0</v>
      </c>
      <c r="G8" s="29">
        <f>'H14-15'!M5</f>
        <v>34</v>
      </c>
      <c r="H8" s="29">
        <f>'H14-15'!O5</f>
        <v>35</v>
      </c>
      <c r="I8" s="29">
        <f>'H14-15'!Q5</f>
        <v>36</v>
      </c>
      <c r="J8" s="29">
        <f>'H14-15'!S5</f>
        <v>40</v>
      </c>
      <c r="K8" s="33">
        <f>SUM(E8:J8)</f>
        <v>145</v>
      </c>
    </row>
    <row r="9" spans="2:11" ht="12.75">
      <c r="B9" s="29">
        <f t="shared" si="0"/>
        <v>7</v>
      </c>
      <c r="C9" s="35" t="str">
        <f>'H14-15'!C24</f>
        <v>Felix Andersson</v>
      </c>
      <c r="D9" s="35" t="str">
        <f>'H14-15'!D24</f>
        <v>Arvika SLK</v>
      </c>
      <c r="E9" s="32">
        <f>'H14-15'!I24</f>
        <v>34</v>
      </c>
      <c r="F9" s="29">
        <f>'H14-15'!K24</f>
        <v>22</v>
      </c>
      <c r="G9" s="29">
        <f>'H14-15'!M24</f>
        <v>30</v>
      </c>
      <c r="H9" s="29">
        <f>'H14-15'!O24</f>
        <v>28</v>
      </c>
      <c r="I9" s="29">
        <f>'H14-15'!Q24</f>
        <v>5</v>
      </c>
      <c r="J9" s="29">
        <f>'H14-15'!S24</f>
        <v>26</v>
      </c>
      <c r="K9" s="33">
        <f>SUM(E9:J9)</f>
        <v>145</v>
      </c>
    </row>
    <row r="10" spans="2:11" ht="12.75">
      <c r="B10" s="29">
        <f t="shared" si="0"/>
        <v>8</v>
      </c>
      <c r="C10" s="35" t="str">
        <f>'H14-15'!C8</f>
        <v>Jonas Bond</v>
      </c>
      <c r="D10" s="35" t="str">
        <f>'H14-15'!D8</f>
        <v>Gävle Alpina SK</v>
      </c>
      <c r="E10" s="32">
        <f>'H14-15'!I8</f>
        <v>17</v>
      </c>
      <c r="F10" s="29">
        <f>'H14-15'!K8</f>
        <v>9</v>
      </c>
      <c r="G10" s="29">
        <f>'H14-15'!M8</f>
        <v>32</v>
      </c>
      <c r="H10" s="29">
        <f>'H14-15'!O8</f>
        <v>0</v>
      </c>
      <c r="I10" s="29">
        <f>'H14-15'!Q8</f>
        <v>37</v>
      </c>
      <c r="J10" s="29">
        <f>'H14-15'!S8</f>
        <v>30</v>
      </c>
      <c r="K10" s="33">
        <f>SUM(E10:J10)</f>
        <v>125</v>
      </c>
    </row>
    <row r="11" spans="2:11" ht="12.75">
      <c r="B11" s="29">
        <f t="shared" si="0"/>
        <v>9</v>
      </c>
      <c r="C11" s="35" t="str">
        <f>'H14-15'!C25</f>
        <v>Emil Lindquist</v>
      </c>
      <c r="D11" s="35" t="str">
        <f>'H14-15'!D25</f>
        <v>Valfjällets SLK</v>
      </c>
      <c r="E11" s="32">
        <f>'H14-15'!I25</f>
        <v>0</v>
      </c>
      <c r="F11" s="29">
        <f>'H14-15'!K25</f>
        <v>23</v>
      </c>
      <c r="G11" s="29">
        <f>'H14-15'!M25</f>
        <v>22</v>
      </c>
      <c r="H11" s="29">
        <f>'H14-15'!O25</f>
        <v>24</v>
      </c>
      <c r="I11" s="29">
        <f>'H14-15'!Q25</f>
        <v>20</v>
      </c>
      <c r="J11" s="29">
        <f>'H14-15'!S25</f>
        <v>16</v>
      </c>
      <c r="K11" s="33">
        <f>SUM(E11:J11)</f>
        <v>105</v>
      </c>
    </row>
    <row r="12" spans="2:11" ht="12.75">
      <c r="B12" s="29">
        <f t="shared" si="0"/>
        <v>10</v>
      </c>
      <c r="C12" s="35" t="str">
        <f>'H14-15'!C14</f>
        <v>John Christoffersson</v>
      </c>
      <c r="D12" s="35" t="str">
        <f>'H14-15'!D14</f>
        <v>IFK Mora AK</v>
      </c>
      <c r="E12" s="32">
        <f>'H14-15'!I14</f>
        <v>33</v>
      </c>
      <c r="F12" s="29">
        <f>'H14-15'!K14</f>
        <v>0</v>
      </c>
      <c r="G12" s="29">
        <f>'H14-15'!M14</f>
        <v>17</v>
      </c>
      <c r="H12" s="29">
        <f>'H14-15'!O14</f>
        <v>27</v>
      </c>
      <c r="I12" s="29">
        <f>'H14-15'!Q14</f>
        <v>0</v>
      </c>
      <c r="J12" s="29">
        <f>'H14-15'!S14</f>
        <v>25</v>
      </c>
      <c r="K12" s="33">
        <f>SUM(E12:J12)</f>
        <v>102</v>
      </c>
    </row>
    <row r="13" spans="2:11" ht="12.75">
      <c r="B13" s="29">
        <f t="shared" si="0"/>
        <v>11</v>
      </c>
      <c r="C13" s="35" t="str">
        <f>'H14-15'!C7</f>
        <v>Anton Söderholm Hellström</v>
      </c>
      <c r="D13" s="35" t="str">
        <f>'H14-15'!D7</f>
        <v>Örebro SLF</v>
      </c>
      <c r="E13" s="32">
        <f>'H14-15'!I7</f>
        <v>40</v>
      </c>
      <c r="F13" s="29">
        <f>'H14-15'!K7</f>
        <v>34</v>
      </c>
      <c r="G13" s="29">
        <f>'H14-15'!M7</f>
        <v>0</v>
      </c>
      <c r="H13" s="29">
        <f>'H14-15'!O7</f>
        <v>0</v>
      </c>
      <c r="I13" s="29">
        <f>'H14-15'!Q7</f>
        <v>25</v>
      </c>
      <c r="J13" s="29">
        <f>'H14-15'!S7</f>
        <v>0</v>
      </c>
      <c r="K13" s="33">
        <f>SUM(E13:J13)</f>
        <v>99</v>
      </c>
    </row>
    <row r="14" spans="2:11" ht="12.75">
      <c r="B14" s="29">
        <f t="shared" si="0"/>
        <v>12</v>
      </c>
      <c r="C14" s="35" t="str">
        <f>'H14-15'!C19</f>
        <v>André Eriksson- Änsth</v>
      </c>
      <c r="D14" s="35" t="str">
        <f>'H14-15'!D19</f>
        <v>Bjursås IK</v>
      </c>
      <c r="E14" s="32">
        <f>'H14-15'!I19</f>
        <v>29</v>
      </c>
      <c r="F14" s="29">
        <f>'H14-15'!K19</f>
        <v>21</v>
      </c>
      <c r="G14" s="29">
        <f>'H14-15'!M19</f>
        <v>19</v>
      </c>
      <c r="H14" s="29">
        <f>'H14-15'!O19</f>
        <v>0</v>
      </c>
      <c r="I14" s="29">
        <f>'H14-15'!Q19</f>
        <v>17</v>
      </c>
      <c r="J14" s="29">
        <f>'H14-15'!S19</f>
        <v>13</v>
      </c>
      <c r="K14" s="33">
        <f>SUM(E14:J14)</f>
        <v>99</v>
      </c>
    </row>
    <row r="15" spans="2:11" ht="12.75">
      <c r="B15" s="29">
        <f t="shared" si="0"/>
        <v>13</v>
      </c>
      <c r="C15" s="35" t="str">
        <f>'H14-15'!C15</f>
        <v>Markus Brunzell</v>
      </c>
      <c r="D15" s="35" t="str">
        <f>'H14-15'!D15</f>
        <v>Kils SLK</v>
      </c>
      <c r="E15" s="32">
        <f>'H14-15'!I15</f>
        <v>27</v>
      </c>
      <c r="F15" s="29">
        <f>'H14-15'!K15</f>
        <v>30</v>
      </c>
      <c r="G15" s="29">
        <f>'H14-15'!M15</f>
        <v>0</v>
      </c>
      <c r="H15" s="29">
        <f>'H14-15'!O15</f>
        <v>0</v>
      </c>
      <c r="I15" s="29">
        <f>'H14-15'!Q15</f>
        <v>38</v>
      </c>
      <c r="J15" s="29">
        <f>'H14-15'!S15</f>
        <v>0</v>
      </c>
      <c r="K15" s="33">
        <f>SUM(E15:J15)</f>
        <v>95</v>
      </c>
    </row>
    <row r="16" spans="2:11" ht="12.75">
      <c r="B16" s="29">
        <f t="shared" si="0"/>
        <v>14</v>
      </c>
      <c r="C16" s="35" t="str">
        <f>'H14-15'!C18</f>
        <v>Adam Henrysson</v>
      </c>
      <c r="D16" s="35" t="str">
        <f>'H14-15'!D18</f>
        <v>Arvika SLK</v>
      </c>
      <c r="E16" s="32">
        <f>'H14-15'!I18</f>
        <v>0</v>
      </c>
      <c r="F16" s="29">
        <f>'H14-15'!K18</f>
        <v>0</v>
      </c>
      <c r="G16" s="29">
        <f>'H14-15'!M18</f>
        <v>28</v>
      </c>
      <c r="H16" s="29">
        <f>'H14-15'!O18</f>
        <v>0</v>
      </c>
      <c r="I16" s="29">
        <f>'H14-15'!Q18</f>
        <v>27</v>
      </c>
      <c r="J16" s="29">
        <f>'H14-15'!S18</f>
        <v>34</v>
      </c>
      <c r="K16" s="33">
        <f>SUM(E16:J16)</f>
        <v>89</v>
      </c>
    </row>
    <row r="17" spans="2:11" ht="12.75">
      <c r="B17" s="29">
        <f t="shared" si="0"/>
        <v>15</v>
      </c>
      <c r="C17" s="35" t="str">
        <f>'H14-15'!C20</f>
        <v>Emil Wågbratt</v>
      </c>
      <c r="D17" s="35" t="str">
        <f>'H14-15'!D20</f>
        <v>Rättviks SLK</v>
      </c>
      <c r="E17" s="32">
        <f>'H14-15'!I20</f>
        <v>22</v>
      </c>
      <c r="F17" s="29">
        <f>'H14-15'!K20</f>
        <v>28</v>
      </c>
      <c r="G17" s="29">
        <f>'H14-15'!M20</f>
        <v>0</v>
      </c>
      <c r="H17" s="29">
        <f>'H14-15'!O20</f>
        <v>0</v>
      </c>
      <c r="I17" s="29">
        <f>'H14-15'!Q20</f>
        <v>12</v>
      </c>
      <c r="J17" s="29">
        <f>'H14-15'!S20</f>
        <v>23</v>
      </c>
      <c r="K17" s="33">
        <f>SUM(E17:J17)</f>
        <v>85</v>
      </c>
    </row>
    <row r="18" spans="2:11" ht="12.75">
      <c r="B18" s="29">
        <f t="shared" si="0"/>
        <v>16</v>
      </c>
      <c r="C18" s="35" t="str">
        <f>'H14-15'!C9</f>
        <v>Fredrik Gunnarsson</v>
      </c>
      <c r="D18" s="35" t="str">
        <f>'H14-15'!D9</f>
        <v>Gävle Alpina SK</v>
      </c>
      <c r="E18" s="32">
        <f>'H14-15'!I9</f>
        <v>31</v>
      </c>
      <c r="F18" s="29">
        <f>'H14-15'!K9</f>
        <v>0</v>
      </c>
      <c r="G18" s="29">
        <f>'H14-15'!M9</f>
        <v>0</v>
      </c>
      <c r="H18" s="29">
        <f>'H14-15'!O9</f>
        <v>29</v>
      </c>
      <c r="I18" s="29">
        <f>'H14-15'!Q9</f>
        <v>23</v>
      </c>
      <c r="J18" s="29">
        <f>'H14-15'!S9</f>
        <v>0</v>
      </c>
      <c r="K18" s="33">
        <f>SUM(E18:J18)</f>
        <v>83</v>
      </c>
    </row>
    <row r="19" spans="2:11" ht="12.75">
      <c r="B19" s="29">
        <f t="shared" si="0"/>
        <v>17</v>
      </c>
      <c r="C19" s="35" t="str">
        <f>'H14-15'!C16</f>
        <v>Tor Eriksson</v>
      </c>
      <c r="D19" s="35" t="str">
        <f>'H14-15'!D16</f>
        <v>Sälens IF</v>
      </c>
      <c r="E19" s="32">
        <f>'H14-15'!I16</f>
        <v>28</v>
      </c>
      <c r="F19" s="29">
        <f>'H14-15'!K16</f>
        <v>24</v>
      </c>
      <c r="G19" s="29">
        <f>'H14-15'!M16</f>
        <v>27</v>
      </c>
      <c r="H19" s="29">
        <f>'H14-15'!O16</f>
        <v>0</v>
      </c>
      <c r="I19" s="29">
        <f>'H14-15'!Q16</f>
        <v>0</v>
      </c>
      <c r="J19" s="29">
        <f>'H14-15'!S16</f>
        <v>0</v>
      </c>
      <c r="K19" s="33">
        <f>SUM(E19:J19)</f>
        <v>79</v>
      </c>
    </row>
    <row r="20" spans="2:11" ht="12.75">
      <c r="B20" s="29">
        <f t="shared" si="0"/>
        <v>18</v>
      </c>
      <c r="C20" s="35" t="str">
        <f>'H14-15'!C26</f>
        <v>Christoffer Sörebö</v>
      </c>
      <c r="D20" s="35" t="str">
        <f>'H14-15'!D26</f>
        <v>Gävle Alpina SK</v>
      </c>
      <c r="E20" s="32">
        <f>'H14-15'!I26</f>
        <v>24</v>
      </c>
      <c r="F20" s="29">
        <f>'H14-15'!K26</f>
        <v>8</v>
      </c>
      <c r="G20" s="29">
        <f>'H14-15'!M26</f>
        <v>13</v>
      </c>
      <c r="H20" s="29">
        <f>'H14-15'!O26</f>
        <v>25</v>
      </c>
      <c r="I20" s="29">
        <f>'H14-15'!Q26</f>
        <v>8</v>
      </c>
      <c r="J20" s="29">
        <f>'H14-15'!S26</f>
        <v>0</v>
      </c>
      <c r="K20" s="33">
        <f>SUM(E20:J20)</f>
        <v>78</v>
      </c>
    </row>
    <row r="21" spans="2:11" ht="12.75">
      <c r="B21" s="29">
        <f t="shared" si="0"/>
        <v>19</v>
      </c>
      <c r="C21" s="35" t="str">
        <f>'H14-15'!C30</f>
        <v>Oskar Johansson</v>
      </c>
      <c r="D21" s="35" t="str">
        <f>'H14-15'!D30</f>
        <v>Gävle Alpina SK</v>
      </c>
      <c r="E21" s="32">
        <f>'H14-15'!I30</f>
        <v>21</v>
      </c>
      <c r="F21" s="29">
        <f>'H14-15'!K30</f>
        <v>15</v>
      </c>
      <c r="G21" s="29">
        <f>'H14-15'!M30</f>
        <v>12</v>
      </c>
      <c r="H21" s="29">
        <f>'H14-15'!O30</f>
        <v>0</v>
      </c>
      <c r="I21" s="29">
        <f>'H14-15'!Q30</f>
        <v>10</v>
      </c>
      <c r="J21" s="29">
        <f>'H14-15'!S30</f>
        <v>14</v>
      </c>
      <c r="K21" s="33">
        <f>SUM(E21:J21)</f>
        <v>72</v>
      </c>
    </row>
    <row r="22" spans="2:11" ht="12.75">
      <c r="B22" s="29">
        <f t="shared" si="0"/>
        <v>20</v>
      </c>
      <c r="C22" s="35" t="str">
        <f>'H14-15'!C21</f>
        <v>John Pettersson</v>
      </c>
      <c r="D22" s="35" t="str">
        <f>'H14-15'!D21</f>
        <v>Örebro SLF</v>
      </c>
      <c r="E22" s="32">
        <f>'H14-15'!I21</f>
        <v>0</v>
      </c>
      <c r="F22" s="29">
        <f>'H14-15'!K21</f>
        <v>0</v>
      </c>
      <c r="G22" s="29">
        <f>'H14-15'!M21</f>
        <v>33</v>
      </c>
      <c r="H22" s="29">
        <f>'H14-15'!O21</f>
        <v>0</v>
      </c>
      <c r="I22" s="29">
        <f>'H14-15'!Q21</f>
        <v>19</v>
      </c>
      <c r="J22" s="29">
        <f>'H14-15'!S21</f>
        <v>15</v>
      </c>
      <c r="K22" s="33">
        <f>SUM(E22:J22)</f>
        <v>67</v>
      </c>
    </row>
    <row r="23" spans="2:11" ht="12.75">
      <c r="B23" s="29">
        <f t="shared" si="0"/>
        <v>21</v>
      </c>
      <c r="C23" s="35" t="str">
        <f>'H14-15'!C17</f>
        <v>Victor Lindroos</v>
      </c>
      <c r="D23" s="35" t="str">
        <f>'H14-15'!D17</f>
        <v>Örebro SLF</v>
      </c>
      <c r="E23" s="32">
        <f>'H14-15'!I17</f>
        <v>0</v>
      </c>
      <c r="F23" s="29">
        <f>'H14-15'!K17</f>
        <v>29</v>
      </c>
      <c r="G23" s="29">
        <f>'H14-15'!M17</f>
        <v>0</v>
      </c>
      <c r="H23" s="29">
        <f>'H14-15'!O17</f>
        <v>37</v>
      </c>
      <c r="I23" s="29">
        <f>'H14-15'!Q17</f>
        <v>0</v>
      </c>
      <c r="J23" s="29">
        <f>'H14-15'!S17</f>
        <v>0</v>
      </c>
      <c r="K23" s="33">
        <f>SUM(E23:J23)</f>
        <v>66</v>
      </c>
    </row>
    <row r="24" spans="2:11" ht="12.75">
      <c r="B24" s="29">
        <f t="shared" si="0"/>
        <v>22</v>
      </c>
      <c r="C24" s="35" t="str">
        <f>'H14-15'!C27</f>
        <v>Marcus Bond</v>
      </c>
      <c r="D24" s="35" t="str">
        <f>'H14-15'!D27</f>
        <v>Gävle Alpina SK</v>
      </c>
      <c r="E24" s="32">
        <f>'H14-15'!I27</f>
        <v>0</v>
      </c>
      <c r="F24" s="29">
        <f>'H14-15'!K27</f>
        <v>20</v>
      </c>
      <c r="G24" s="29">
        <f>'H14-15'!M27</f>
        <v>14</v>
      </c>
      <c r="H24" s="29">
        <f>'H14-15'!O27</f>
        <v>0</v>
      </c>
      <c r="I24" s="29">
        <f>'H14-15'!Q27</f>
        <v>16</v>
      </c>
      <c r="J24" s="29">
        <f>'H14-15'!S27</f>
        <v>12</v>
      </c>
      <c r="K24" s="33">
        <f>SUM(E24:J24)</f>
        <v>62</v>
      </c>
    </row>
    <row r="25" spans="2:11" ht="12.75">
      <c r="B25" s="29">
        <f t="shared" si="0"/>
        <v>23</v>
      </c>
      <c r="C25" s="35" t="str">
        <f>'H14-15'!C31</f>
        <v>David Fredriksson</v>
      </c>
      <c r="D25" s="35" t="str">
        <f>'H14-15'!D31</f>
        <v>Arvika SLK</v>
      </c>
      <c r="E25" s="32">
        <f>'H14-15'!I31</f>
        <v>0</v>
      </c>
      <c r="F25" s="29">
        <f>'H14-15'!K31</f>
        <v>19</v>
      </c>
      <c r="G25" s="29">
        <f>'H14-15'!M31</f>
        <v>23</v>
      </c>
      <c r="H25" s="29">
        <f>'H14-15'!O31</f>
        <v>0</v>
      </c>
      <c r="I25" s="29">
        <f>'H14-15'!Q31</f>
        <v>0</v>
      </c>
      <c r="J25" s="29">
        <f>'H14-15'!S31</f>
        <v>17</v>
      </c>
      <c r="K25" s="33">
        <f>SUM(E25:J25)</f>
        <v>59</v>
      </c>
    </row>
    <row r="26" spans="2:11" ht="12.75">
      <c r="B26" s="29">
        <f t="shared" si="0"/>
        <v>24</v>
      </c>
      <c r="C26" s="35" t="str">
        <f>'H14-15'!C22</f>
        <v>Albin Jansson</v>
      </c>
      <c r="D26" s="35" t="str">
        <f>'H14-15'!D22</f>
        <v>Gävle Alpina SK</v>
      </c>
      <c r="E26" s="32">
        <f>'H14-15'!I22</f>
        <v>25</v>
      </c>
      <c r="F26" s="29">
        <f>'H14-15'!K22</f>
        <v>16</v>
      </c>
      <c r="G26" s="29">
        <f>'H14-15'!M22</f>
        <v>0</v>
      </c>
      <c r="H26" s="29">
        <f>'H14-15'!O22</f>
        <v>0</v>
      </c>
      <c r="I26" s="29">
        <f>'H14-15'!Q22</f>
        <v>13</v>
      </c>
      <c r="J26" s="29">
        <f>'H14-15'!S22</f>
        <v>0</v>
      </c>
      <c r="K26" s="33">
        <f>SUM(E26:J26)</f>
        <v>54</v>
      </c>
    </row>
    <row r="27" spans="2:11" ht="12.75">
      <c r="B27" s="29">
        <f t="shared" si="0"/>
        <v>25</v>
      </c>
      <c r="C27" s="35" t="str">
        <f>'H14-15'!C29</f>
        <v>Oscar Frost</v>
      </c>
      <c r="D27" s="35" t="str">
        <f>'H14-15'!D29</f>
        <v>IFK Mora AK</v>
      </c>
      <c r="E27" s="32">
        <f>'H14-15'!I29</f>
        <v>0</v>
      </c>
      <c r="F27" s="29">
        <f>'H14-15'!K29</f>
        <v>17</v>
      </c>
      <c r="G27" s="29">
        <f>'H14-15'!M29</f>
        <v>0</v>
      </c>
      <c r="H27" s="29">
        <f>'H14-15'!O29</f>
        <v>0</v>
      </c>
      <c r="I27" s="29">
        <f>'H14-15'!Q29</f>
        <v>11</v>
      </c>
      <c r="J27" s="29">
        <f>'H14-15'!S29</f>
        <v>20</v>
      </c>
      <c r="K27" s="33">
        <f>SUM(E27:J27)</f>
        <v>48</v>
      </c>
    </row>
    <row r="28" spans="2:11" ht="12.75">
      <c r="B28" s="29">
        <f t="shared" si="0"/>
        <v>26</v>
      </c>
      <c r="C28" s="35" t="str">
        <f>'H14-15'!C32</f>
        <v>Pontus Darth</v>
      </c>
      <c r="D28" s="35" t="str">
        <f>'H14-15'!D32</f>
        <v>IFK Falun</v>
      </c>
      <c r="E28" s="32">
        <f>'H14-15'!I32</f>
        <v>20</v>
      </c>
      <c r="F28" s="29">
        <f>'H14-15'!K32</f>
        <v>0</v>
      </c>
      <c r="G28" s="29">
        <f>'H14-15'!M32</f>
        <v>26</v>
      </c>
      <c r="H28" s="29">
        <f>'H14-15'!O32</f>
        <v>0</v>
      </c>
      <c r="I28" s="29">
        <f>'H14-15'!Q32</f>
        <v>0</v>
      </c>
      <c r="J28" s="29">
        <f>'H14-15'!S32</f>
        <v>0</v>
      </c>
      <c r="K28" s="33">
        <f>SUM(E28:J28)</f>
        <v>46</v>
      </c>
    </row>
    <row r="29" spans="2:11" ht="12.75">
      <c r="B29" s="29">
        <f t="shared" si="0"/>
        <v>27</v>
      </c>
      <c r="C29" s="35" t="str">
        <f>'H14-15'!C6</f>
        <v>Sebastian Tidstrand</v>
      </c>
      <c r="D29" s="35" t="str">
        <f>'H14-15'!D6</f>
        <v>Sälens IF</v>
      </c>
      <c r="E29" s="32">
        <f>'H14-15'!I6</f>
        <v>0</v>
      </c>
      <c r="F29" s="29">
        <f>'H14-15'!K6</f>
        <v>0</v>
      </c>
      <c r="G29" s="29">
        <f>'H14-15'!M6</f>
        <v>0</v>
      </c>
      <c r="H29" s="29">
        <f>'H14-15'!O6</f>
        <v>0</v>
      </c>
      <c r="I29" s="29">
        <f>'H14-15'!Q6</f>
        <v>15</v>
      </c>
      <c r="J29" s="29">
        <f>'H14-15'!S6</f>
        <v>27</v>
      </c>
      <c r="K29" s="33">
        <f>SUM(E29:J29)</f>
        <v>42</v>
      </c>
    </row>
    <row r="30" spans="2:11" ht="12.75">
      <c r="B30" s="29">
        <f t="shared" si="0"/>
        <v>28</v>
      </c>
      <c r="C30" s="35" t="str">
        <f>'H14-15'!C34</f>
        <v>Jonas Bengtsson</v>
      </c>
      <c r="D30" s="35" t="str">
        <f>'H14-15'!D34</f>
        <v>Leksand SLK</v>
      </c>
      <c r="E30" s="32">
        <f>'H14-15'!I34</f>
        <v>0</v>
      </c>
      <c r="F30" s="29">
        <f>'H14-15'!K34</f>
        <v>0</v>
      </c>
      <c r="G30" s="29">
        <f>'H14-15'!M34</f>
        <v>0</v>
      </c>
      <c r="H30" s="29">
        <f>'H14-15'!O34</f>
        <v>0</v>
      </c>
      <c r="I30" s="29">
        <f>'H14-15'!Q34</f>
        <v>21</v>
      </c>
      <c r="J30" s="29">
        <f>'H14-15'!S34</f>
        <v>21</v>
      </c>
      <c r="K30" s="33">
        <f>SUM(E30:J30)</f>
        <v>42</v>
      </c>
    </row>
    <row r="31" spans="2:11" ht="12.75">
      <c r="B31" s="29">
        <f t="shared" si="0"/>
        <v>29</v>
      </c>
      <c r="C31" s="35" t="str">
        <f>'H14-15'!C35</f>
        <v>Oskar Vestlund</v>
      </c>
      <c r="D31" s="35" t="str">
        <f>'H14-15'!D35</f>
        <v>Kils SLK</v>
      </c>
      <c r="E31" s="32">
        <f>'H14-15'!I35</f>
        <v>0</v>
      </c>
      <c r="F31" s="29">
        <f>'H14-15'!K35</f>
        <v>0</v>
      </c>
      <c r="G31" s="29">
        <f>'H14-15'!M35</f>
        <v>15</v>
      </c>
      <c r="H31" s="29">
        <f>'H14-15'!O35</f>
        <v>26</v>
      </c>
      <c r="I31" s="29">
        <f>'H14-15'!Q35</f>
        <v>0</v>
      </c>
      <c r="J31" s="29">
        <f>'H14-15'!S35</f>
        <v>0</v>
      </c>
      <c r="K31" s="33">
        <f>SUM(E31:J31)</f>
        <v>41</v>
      </c>
    </row>
    <row r="32" spans="2:11" ht="12.75">
      <c r="B32" s="29">
        <f t="shared" si="0"/>
        <v>30</v>
      </c>
      <c r="C32" s="35" t="str">
        <f>'H14-15'!C28</f>
        <v>Oscar Säfwenberg</v>
      </c>
      <c r="D32" s="35" t="str">
        <f>'H14-15'!D28</f>
        <v>Gävle Alpina SK</v>
      </c>
      <c r="E32" s="32">
        <f>'H14-15'!I28</f>
        <v>19</v>
      </c>
      <c r="F32" s="29">
        <f>'H14-15'!K28</f>
        <v>0</v>
      </c>
      <c r="G32" s="29">
        <f>'H14-15'!M28</f>
        <v>21</v>
      </c>
      <c r="H32" s="29">
        <f>'H14-15'!O28</f>
        <v>0</v>
      </c>
      <c r="I32" s="29">
        <f>'H14-15'!Q28</f>
        <v>0</v>
      </c>
      <c r="J32" s="29">
        <f>'H14-15'!S28</f>
        <v>0</v>
      </c>
      <c r="K32" s="33">
        <f>SUM(E32:J32)</f>
        <v>40</v>
      </c>
    </row>
    <row r="33" spans="2:11" ht="12.75">
      <c r="B33" s="29">
        <f t="shared" si="0"/>
        <v>31</v>
      </c>
      <c r="C33" s="35" t="str">
        <f>'H14-15'!C38</f>
        <v>Anton Wigartsson</v>
      </c>
      <c r="D33" s="35" t="str">
        <f>'H14-15'!D38</f>
        <v>Kils SLK</v>
      </c>
      <c r="E33" s="32">
        <f>'H14-15'!I38</f>
        <v>23</v>
      </c>
      <c r="F33" s="29">
        <f>'H14-15'!K38</f>
        <v>13</v>
      </c>
      <c r="G33" s="29">
        <f>'H14-15'!M38</f>
        <v>0</v>
      </c>
      <c r="H33" s="29">
        <f>'H14-15'!O38</f>
        <v>0</v>
      </c>
      <c r="I33" s="29">
        <f>'H14-15'!Q38</f>
        <v>0</v>
      </c>
      <c r="J33" s="29">
        <f>'H14-15'!S38</f>
        <v>0</v>
      </c>
      <c r="K33" s="33">
        <f>SUM(E33:J33)</f>
        <v>36</v>
      </c>
    </row>
    <row r="34" spans="2:11" ht="12.75">
      <c r="B34" s="29">
        <f t="shared" si="0"/>
        <v>32</v>
      </c>
      <c r="C34" s="35" t="str">
        <f>'H14-15'!C42</f>
        <v>Viktor Stors</v>
      </c>
      <c r="D34" s="35" t="str">
        <f>'H14-15'!D42</f>
        <v>Leksand SLK</v>
      </c>
      <c r="E34" s="32">
        <f>'H14-15'!I42</f>
        <v>0</v>
      </c>
      <c r="F34" s="29">
        <f>'H14-15'!K42</f>
        <v>0</v>
      </c>
      <c r="G34" s="29">
        <f>'H14-15'!M42</f>
        <v>0</v>
      </c>
      <c r="H34" s="29">
        <f>'H14-15'!O42</f>
        <v>0</v>
      </c>
      <c r="I34" s="29">
        <f>'H14-15'!Q42</f>
        <v>14</v>
      </c>
      <c r="J34" s="29">
        <f>'H14-15'!S42</f>
        <v>18</v>
      </c>
      <c r="K34" s="33">
        <f>SUM(E34:J34)</f>
        <v>32</v>
      </c>
    </row>
    <row r="35" spans="2:11" ht="12.75">
      <c r="B35" s="29">
        <f t="shared" si="0"/>
        <v>33</v>
      </c>
      <c r="C35" s="35" t="str">
        <f>'H14-15'!C36</f>
        <v>Gustav Gräsberg</v>
      </c>
      <c r="D35" s="35" t="str">
        <f>'H14-15'!D36</f>
        <v>Karlstad SLK</v>
      </c>
      <c r="E35" s="32">
        <f>'H14-15'!I36</f>
        <v>0</v>
      </c>
      <c r="F35" s="29">
        <f>'H14-15'!K36</f>
        <v>14</v>
      </c>
      <c r="G35" s="29">
        <f>'H14-15'!M36</f>
        <v>16</v>
      </c>
      <c r="H35" s="29">
        <f>'H14-15'!O36</f>
        <v>0</v>
      </c>
      <c r="I35" s="29">
        <f>'H14-15'!Q36</f>
        <v>0</v>
      </c>
      <c r="J35" s="29">
        <f>'H14-15'!S36</f>
        <v>0</v>
      </c>
      <c r="K35" s="33">
        <f>SUM(E35:J35)</f>
        <v>30</v>
      </c>
    </row>
    <row r="36" spans="2:11" ht="12.75">
      <c r="B36" s="29">
        <f t="shared" si="0"/>
        <v>34</v>
      </c>
      <c r="C36" s="35" t="str">
        <f>'H14-15'!C37</f>
        <v>Pontus Andersson</v>
      </c>
      <c r="D36" s="35" t="str">
        <f>'H14-15'!D37</f>
        <v>Avesta AK</v>
      </c>
      <c r="E36" s="32">
        <f>'H14-15'!I37</f>
        <v>0</v>
      </c>
      <c r="F36" s="29">
        <f>'H14-15'!K37</f>
        <v>0</v>
      </c>
      <c r="G36" s="29">
        <f>'H14-15'!M37</f>
        <v>0</v>
      </c>
      <c r="H36" s="29">
        <f>'H14-15'!O37</f>
        <v>0</v>
      </c>
      <c r="I36" s="29">
        <f>'H14-15'!Q37</f>
        <v>7</v>
      </c>
      <c r="J36" s="29">
        <f>'H14-15'!S37</f>
        <v>22</v>
      </c>
      <c r="K36" s="33">
        <f>SUM(E36:J36)</f>
        <v>29</v>
      </c>
    </row>
    <row r="37" spans="2:11" ht="12.75">
      <c r="B37" s="29">
        <f t="shared" si="0"/>
        <v>35</v>
      </c>
      <c r="C37" s="35" t="str">
        <f>'H14-15'!C40</f>
        <v>Gustav Matslofva</v>
      </c>
      <c r="D37" s="35" t="str">
        <f>'H14-15'!D40</f>
        <v>Orsa Alpina Klubb</v>
      </c>
      <c r="E37" s="32">
        <f>'H14-15'!I40</f>
        <v>0</v>
      </c>
      <c r="F37" s="29">
        <f>'H14-15'!K40</f>
        <v>0</v>
      </c>
      <c r="G37" s="29">
        <f>'H14-15'!M40</f>
        <v>0</v>
      </c>
      <c r="H37" s="29">
        <f>'H14-15'!O40</f>
        <v>0</v>
      </c>
      <c r="I37" s="29">
        <f>'H14-15'!Q40</f>
        <v>10</v>
      </c>
      <c r="J37" s="29">
        <f>'H14-15'!S40</f>
        <v>19</v>
      </c>
      <c r="K37" s="33">
        <f>SUM(E37:J37)</f>
        <v>29</v>
      </c>
    </row>
    <row r="38" spans="2:11" ht="12.75">
      <c r="B38" s="29">
        <f t="shared" si="0"/>
        <v>36</v>
      </c>
      <c r="C38" s="35" t="str">
        <f>'H14-15'!C41</f>
        <v>Philip Karlström</v>
      </c>
      <c r="D38" s="35" t="str">
        <f>'H14-15'!D41</f>
        <v>Karlskoga SLK</v>
      </c>
      <c r="E38" s="32">
        <f>'H14-15'!I41</f>
        <v>0</v>
      </c>
      <c r="F38" s="29">
        <f>'H14-15'!K41</f>
        <v>18</v>
      </c>
      <c r="G38" s="29">
        <f>'H14-15'!M41</f>
        <v>0</v>
      </c>
      <c r="H38" s="29">
        <f>'H14-15'!O41</f>
        <v>0</v>
      </c>
      <c r="I38" s="29">
        <f>'H14-15'!Q41</f>
        <v>0</v>
      </c>
      <c r="J38" s="29">
        <f>'H14-15'!S41</f>
        <v>0</v>
      </c>
      <c r="K38" s="33">
        <f>SUM(E38:J38)</f>
        <v>18</v>
      </c>
    </row>
    <row r="39" spans="2:11" ht="12.75">
      <c r="B39" s="29">
        <f t="shared" si="0"/>
        <v>37</v>
      </c>
      <c r="C39" s="35" t="str">
        <f>'H14-15'!C43</f>
        <v>Victor Sahlin</v>
      </c>
      <c r="D39" s="35" t="str">
        <f>'H14-15'!D43</f>
        <v>Gävle Alpina SK</v>
      </c>
      <c r="E39" s="32">
        <f>'H14-15'!I43</f>
        <v>0</v>
      </c>
      <c r="F39" s="29">
        <f>'H14-15'!K43</f>
        <v>10</v>
      </c>
      <c r="G39" s="29">
        <f>'H14-15'!M43</f>
        <v>0</v>
      </c>
      <c r="H39" s="29">
        <f>'H14-15'!O43</f>
        <v>0</v>
      </c>
      <c r="I39" s="29">
        <f>'H14-15'!Q43</f>
        <v>0</v>
      </c>
      <c r="J39" s="29">
        <f>'H14-15'!S43</f>
        <v>0</v>
      </c>
      <c r="K39" s="33">
        <f>SUM(E39:J39)</f>
        <v>10</v>
      </c>
    </row>
    <row r="40" spans="2:11" ht="12.75">
      <c r="B40" s="29">
        <f t="shared" si="0"/>
        <v>38</v>
      </c>
      <c r="C40" s="35" t="str">
        <f>'H14-15'!C33</f>
        <v>Oliver Forsmark</v>
      </c>
      <c r="D40" s="35" t="str">
        <f>'H14-15'!D33</f>
        <v>Gävle Alpina SK</v>
      </c>
      <c r="E40" s="32">
        <f>'H14-15'!I33</f>
        <v>0</v>
      </c>
      <c r="F40" s="29">
        <f>'H14-15'!K33</f>
        <v>0</v>
      </c>
      <c r="G40" s="29">
        <f>'H14-15'!M33</f>
        <v>0</v>
      </c>
      <c r="H40" s="29">
        <f>'H14-15'!O33</f>
        <v>0</v>
      </c>
      <c r="I40" s="29">
        <f>'H14-15'!Q33</f>
        <v>0</v>
      </c>
      <c r="J40" s="29">
        <f>'H14-15'!S33</f>
        <v>0</v>
      </c>
      <c r="K40" s="33">
        <f>SUM(E40:J40)</f>
        <v>0</v>
      </c>
    </row>
    <row r="41" spans="2:11" ht="12.75">
      <c r="B41" s="29">
        <f t="shared" si="0"/>
        <v>39</v>
      </c>
      <c r="C41" s="35" t="str">
        <f>'H14-15'!C39</f>
        <v>Adam Janson</v>
      </c>
      <c r="D41" s="35" t="str">
        <f>'H14-15'!D39</f>
        <v>Arvika SLK</v>
      </c>
      <c r="E41" s="32">
        <f>'H14-15'!I39</f>
        <v>0</v>
      </c>
      <c r="F41" s="29">
        <f>'H14-15'!K39</f>
        <v>0</v>
      </c>
      <c r="G41" s="29">
        <f>'H14-15'!M39</f>
        <v>0</v>
      </c>
      <c r="H41" s="29">
        <f>'H14-15'!O39</f>
        <v>0</v>
      </c>
      <c r="I41" s="29">
        <f>'H14-15'!Q39</f>
        <v>0</v>
      </c>
      <c r="J41" s="29">
        <f>'H14-15'!S39</f>
        <v>0</v>
      </c>
      <c r="K41" s="33">
        <f>SUM(E41:J41)</f>
        <v>0</v>
      </c>
    </row>
  </sheetData>
  <mergeCells count="1">
    <mergeCell ref="B1:K1"/>
  </mergeCells>
  <printOptions/>
  <pageMargins left="0.57" right="0.45" top="0.37" bottom="0.26" header="0.32" footer="0.2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1">
      <selection activeCell="F16" sqref="F16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27.00390625" style="22" customWidth="1"/>
    <col min="4" max="4" width="14.57421875" style="22" customWidth="1"/>
    <col min="5" max="6" width="12.7109375" style="0" customWidth="1"/>
    <col min="7" max="7" width="9.8515625" style="0" customWidth="1"/>
    <col min="8" max="10" width="9.7109375" style="0" customWidth="1"/>
    <col min="11" max="11" width="7.421875" style="0" bestFit="1" customWidth="1"/>
  </cols>
  <sheetData>
    <row r="1" spans="2:11" ht="16.5" thickBot="1">
      <c r="B1" s="175" t="s">
        <v>33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ht="64.5" customHeight="1" thickBot="1">
      <c r="B2" s="26" t="s">
        <v>8</v>
      </c>
      <c r="C2" s="34" t="s">
        <v>3</v>
      </c>
      <c r="D2" s="34" t="s">
        <v>4</v>
      </c>
      <c r="E2" s="34" t="s">
        <v>155</v>
      </c>
      <c r="F2" s="34" t="s">
        <v>156</v>
      </c>
      <c r="G2" s="34" t="s">
        <v>36</v>
      </c>
      <c r="H2" s="34" t="s">
        <v>37</v>
      </c>
      <c r="I2" s="34" t="s">
        <v>38</v>
      </c>
      <c r="J2" s="34" t="s">
        <v>39</v>
      </c>
      <c r="K2" s="28" t="s">
        <v>14</v>
      </c>
    </row>
    <row r="3" spans="2:11" ht="12.75">
      <c r="B3" s="31">
        <v>1</v>
      </c>
      <c r="C3" s="35" t="str">
        <f>'D14-15'!C11</f>
        <v>Hanna Fredborg</v>
      </c>
      <c r="D3" s="35" t="str">
        <f>'D14-15'!D11</f>
        <v>IFK Borlänge</v>
      </c>
      <c r="E3" s="88">
        <f>'D14-15'!U11</f>
        <v>37</v>
      </c>
      <c r="F3" s="89">
        <f>'D14-15'!W11</f>
        <v>40</v>
      </c>
      <c r="G3" s="29">
        <f>'D14-15'!Y11</f>
        <v>27</v>
      </c>
      <c r="H3" s="29">
        <f>'D14-15'!AA11</f>
        <v>31</v>
      </c>
      <c r="I3" s="29">
        <f>'D14-15'!AC11</f>
        <v>31</v>
      </c>
      <c r="J3" s="29">
        <f>'D14-15'!AE11</f>
        <v>35</v>
      </c>
      <c r="K3" s="30">
        <f>SUM(E3:J3)</f>
        <v>201</v>
      </c>
    </row>
    <row r="4" spans="2:11" ht="12.75">
      <c r="B4" s="31">
        <v>2</v>
      </c>
      <c r="C4" s="35" t="str">
        <f>'D14-15'!C9</f>
        <v>Melinda Maxe</v>
      </c>
      <c r="D4" s="35" t="str">
        <f>'D14-15'!D9</f>
        <v>Gävle Alpina SK</v>
      </c>
      <c r="E4" s="88">
        <f>'D14-15'!U9</f>
        <v>38</v>
      </c>
      <c r="F4" s="89">
        <f>'D14-15'!W9</f>
        <v>44</v>
      </c>
      <c r="G4" s="29">
        <f>'D14-15'!Y9</f>
        <v>25</v>
      </c>
      <c r="H4" s="29">
        <f>'D14-15'!AA9</f>
        <v>32</v>
      </c>
      <c r="I4" s="29">
        <f>'D14-15'!AC9</f>
        <v>28</v>
      </c>
      <c r="J4" s="29">
        <f>'D14-15'!AE9</f>
        <v>32</v>
      </c>
      <c r="K4" s="30">
        <f>SUM(E4:J4)</f>
        <v>199</v>
      </c>
    </row>
    <row r="5" spans="2:11" ht="12.75">
      <c r="B5" s="31">
        <v>3</v>
      </c>
      <c r="C5" s="35" t="str">
        <f>'D14-15'!C8</f>
        <v>Jessica Gydemo</v>
      </c>
      <c r="D5" s="35" t="str">
        <f>'D14-15'!D8</f>
        <v>Kils SLK</v>
      </c>
      <c r="E5" s="88">
        <f>'D14-15'!U8</f>
        <v>36</v>
      </c>
      <c r="F5" s="89">
        <f>'D14-15'!W8</f>
        <v>32</v>
      </c>
      <c r="G5" s="29">
        <f>'D14-15'!Y8</f>
        <v>35</v>
      </c>
      <c r="H5" s="29">
        <f>'D14-15'!AA8</f>
        <v>18</v>
      </c>
      <c r="I5" s="29">
        <f>'D14-15'!AC8</f>
        <v>29</v>
      </c>
      <c r="J5" s="29">
        <f>'D14-15'!AE8</f>
        <v>25</v>
      </c>
      <c r="K5" s="30">
        <f>SUM(E5:J5)</f>
        <v>175</v>
      </c>
    </row>
    <row r="6" spans="2:11" ht="12.75">
      <c r="B6" s="31">
        <v>4</v>
      </c>
      <c r="C6" s="35" t="str">
        <f>'D14-15'!C10</f>
        <v>Amanda Axelsson</v>
      </c>
      <c r="D6" s="35" t="str">
        <f>'D14-15'!D10</f>
        <v>Arvika SLK</v>
      </c>
      <c r="E6" s="88">
        <f>'D14-15'!U10</f>
        <v>32</v>
      </c>
      <c r="F6" s="89">
        <f>'D14-15'!W10</f>
        <v>36</v>
      </c>
      <c r="G6" s="29">
        <f>'D14-15'!Y10</f>
        <v>28</v>
      </c>
      <c r="H6" s="29">
        <f>'D14-15'!AA10</f>
        <v>27</v>
      </c>
      <c r="I6" s="29">
        <f>'D14-15'!AC10</f>
        <v>19</v>
      </c>
      <c r="J6" s="29">
        <f>'D14-15'!AE10</f>
        <v>31</v>
      </c>
      <c r="K6" s="30">
        <f>SUM(E6:J6)</f>
        <v>173</v>
      </c>
    </row>
    <row r="7" spans="2:11" ht="12.75">
      <c r="B7" s="31">
        <v>5</v>
      </c>
      <c r="C7" s="35" t="str">
        <f>'D14-15'!C6</f>
        <v>Sofia Stackefeldt</v>
      </c>
      <c r="D7" s="35" t="str">
        <f>'D14-15'!D6</f>
        <v>Örebro SLF</v>
      </c>
      <c r="E7" s="88">
        <f>'D14-15'!U6</f>
        <v>33</v>
      </c>
      <c r="F7" s="89">
        <f>'D14-15'!W6</f>
        <v>34</v>
      </c>
      <c r="G7" s="29">
        <f>'D14-15'!Y6</f>
        <v>29</v>
      </c>
      <c r="H7" s="29">
        <f>'D14-15'!AA6</f>
        <v>35</v>
      </c>
      <c r="I7" s="29">
        <f>'D14-15'!AC6</f>
        <v>38</v>
      </c>
      <c r="J7" s="29">
        <f>'D14-15'!AE6</f>
        <v>0</v>
      </c>
      <c r="K7" s="30">
        <f>SUM(E7:J7)</f>
        <v>169</v>
      </c>
    </row>
    <row r="8" spans="2:11" ht="12.75">
      <c r="B8" s="31">
        <v>6</v>
      </c>
      <c r="C8" s="35" t="str">
        <f>'D14-15'!C16</f>
        <v>Maria Björk</v>
      </c>
      <c r="D8" s="35" t="str">
        <f>'D14-15'!D16</f>
        <v>Bjursås IF</v>
      </c>
      <c r="E8" s="88">
        <f>'D14-15'!U16</f>
        <v>28</v>
      </c>
      <c r="F8" s="89">
        <f>'D14-15'!W16</f>
        <v>21</v>
      </c>
      <c r="G8" s="29">
        <f>'D14-15'!Y16</f>
        <v>26</v>
      </c>
      <c r="H8" s="29">
        <f>'D14-15'!AA16</f>
        <v>28</v>
      </c>
      <c r="I8" s="29">
        <f>'D14-15'!AC16</f>
        <v>33</v>
      </c>
      <c r="J8" s="29">
        <f>'D14-15'!AE16</f>
        <v>13</v>
      </c>
      <c r="K8" s="30">
        <f>SUM(E8:J8)</f>
        <v>149</v>
      </c>
    </row>
    <row r="9" spans="2:11" ht="12.75">
      <c r="B9" s="31">
        <v>7</v>
      </c>
      <c r="C9" s="35" t="str">
        <f>'D14-15'!C18</f>
        <v>Andrea Sjölund</v>
      </c>
      <c r="D9" s="35" t="str">
        <f>'D14-15'!D18</f>
        <v>Gävle Alpina SK</v>
      </c>
      <c r="E9" s="88">
        <f>'D14-15'!U18</f>
        <v>25</v>
      </c>
      <c r="F9" s="89">
        <f>'D14-15'!W18</f>
        <v>30</v>
      </c>
      <c r="G9" s="29">
        <f>'D14-15'!Y18</f>
        <v>15</v>
      </c>
      <c r="H9" s="29">
        <f>'D14-15'!AA18</f>
        <v>22</v>
      </c>
      <c r="I9" s="29">
        <f>'D14-15'!AC18</f>
        <v>16</v>
      </c>
      <c r="J9" s="29">
        <f>'D14-15'!AE18</f>
        <v>24</v>
      </c>
      <c r="K9" s="30">
        <f>SUM(E9:J9)</f>
        <v>132</v>
      </c>
    </row>
    <row r="10" spans="2:11" ht="12.75">
      <c r="B10" s="31">
        <v>8</v>
      </c>
      <c r="C10" s="35" t="str">
        <f>'D14-15'!C12</f>
        <v>Filippa Larsson</v>
      </c>
      <c r="D10" s="35" t="str">
        <f>'D14-15'!D12</f>
        <v>Örebro SLF</v>
      </c>
      <c r="E10" s="88">
        <f>'D14-15'!U12</f>
        <v>21</v>
      </c>
      <c r="F10" s="89">
        <f>'D14-15'!W12</f>
        <v>17</v>
      </c>
      <c r="G10" s="29">
        <f>'D14-15'!Y12</f>
        <v>22</v>
      </c>
      <c r="H10" s="29">
        <f>'D14-15'!AA12</f>
        <v>29</v>
      </c>
      <c r="I10" s="29">
        <f>'D14-15'!AC12</f>
        <v>25</v>
      </c>
      <c r="J10" s="29">
        <f>'D14-15'!AE12</f>
        <v>17</v>
      </c>
      <c r="K10" s="30">
        <f>SUM(E10:J10)</f>
        <v>131</v>
      </c>
    </row>
    <row r="11" spans="2:11" ht="12.75">
      <c r="B11" s="31">
        <v>9</v>
      </c>
      <c r="C11" s="35" t="str">
        <f>'D14-15'!C14</f>
        <v>Nathalie Schönning Andersson</v>
      </c>
      <c r="D11" s="35" t="str">
        <f>'D14-15'!D14</f>
        <v>IFK Borlänge</v>
      </c>
      <c r="E11" s="88">
        <f>'D14-15'!U14</f>
        <v>29</v>
      </c>
      <c r="F11" s="89">
        <f>'D14-15'!W14</f>
        <v>29</v>
      </c>
      <c r="G11" s="29">
        <f>'D14-15'!Y14</f>
        <v>0</v>
      </c>
      <c r="H11" s="29">
        <f>'D14-15'!AA14</f>
        <v>13</v>
      </c>
      <c r="I11" s="29">
        <f>'D14-15'!AC14</f>
        <v>32</v>
      </c>
      <c r="J11" s="29">
        <f>'D14-15'!AE14</f>
        <v>27</v>
      </c>
      <c r="K11" s="30">
        <f>SUM(E11:J11)</f>
        <v>130</v>
      </c>
    </row>
    <row r="12" spans="2:11" ht="12.75">
      <c r="B12" s="31">
        <v>10</v>
      </c>
      <c r="C12" s="35" t="str">
        <f>'D14-15'!C13</f>
        <v>Stefanie Gabriel-Åkesson</v>
      </c>
      <c r="D12" s="35" t="str">
        <f>'D14-15'!D13</f>
        <v>IFK Mora AK</v>
      </c>
      <c r="E12" s="88">
        <f>'D14-15'!U13</f>
        <v>17</v>
      </c>
      <c r="F12" s="89">
        <f>'D14-15'!W13</f>
        <v>19</v>
      </c>
      <c r="G12" s="29">
        <f>'D14-15'!Y13</f>
        <v>20</v>
      </c>
      <c r="H12" s="29">
        <f>'D14-15'!AA13</f>
        <v>25</v>
      </c>
      <c r="I12" s="29">
        <f>'D14-15'!AC13</f>
        <v>21</v>
      </c>
      <c r="J12" s="29">
        <f>'D14-15'!AE13</f>
        <v>26</v>
      </c>
      <c r="K12" s="30">
        <f>SUM(E12:J12)</f>
        <v>128</v>
      </c>
    </row>
    <row r="13" spans="2:11" ht="12.75">
      <c r="B13" s="31">
        <v>11</v>
      </c>
      <c r="C13" s="35" t="str">
        <f>'D14-15'!C19</f>
        <v>Kristin Thyberg</v>
      </c>
      <c r="D13" s="35" t="str">
        <f>'D14-15'!D19</f>
        <v>Sunne AK</v>
      </c>
      <c r="E13" s="88">
        <f>'D14-15'!U19</f>
        <v>19</v>
      </c>
      <c r="F13" s="89">
        <f>'D14-15'!W19</f>
        <v>22</v>
      </c>
      <c r="G13" s="29">
        <f>'D14-15'!Y19</f>
        <v>18</v>
      </c>
      <c r="H13" s="29">
        <f>'D14-15'!AA19</f>
        <v>21</v>
      </c>
      <c r="I13" s="29">
        <f>'D14-15'!AC19</f>
        <v>23</v>
      </c>
      <c r="J13" s="29">
        <f>'D14-15'!AE19</f>
        <v>20</v>
      </c>
      <c r="K13" s="30">
        <f>SUM(E13:J13)</f>
        <v>123</v>
      </c>
    </row>
    <row r="14" spans="2:11" ht="12.75">
      <c r="B14" s="31">
        <v>12</v>
      </c>
      <c r="C14" s="35" t="str">
        <f>'D14-15'!C15</f>
        <v>Elin Öhrn</v>
      </c>
      <c r="D14" s="35" t="str">
        <f>'D14-15'!D15</f>
        <v>Valfjällets SLK</v>
      </c>
      <c r="E14" s="88">
        <f>'D14-15'!U15</f>
        <v>0</v>
      </c>
      <c r="F14" s="89">
        <f>'D14-15'!W15</f>
        <v>38</v>
      </c>
      <c r="G14" s="29">
        <f>'D14-15'!Y15</f>
        <v>31</v>
      </c>
      <c r="H14" s="29">
        <f>'D14-15'!AA15</f>
        <v>0</v>
      </c>
      <c r="I14" s="29">
        <f>'D14-15'!AC15</f>
        <v>20</v>
      </c>
      <c r="J14" s="29">
        <f>'D14-15'!AE15</f>
        <v>31</v>
      </c>
      <c r="K14" s="30">
        <f>SUM(E14:J14)</f>
        <v>120</v>
      </c>
    </row>
    <row r="15" spans="2:11" ht="12.75">
      <c r="B15" s="31">
        <v>13</v>
      </c>
      <c r="C15" s="35" t="str">
        <f>'D14-15'!C5</f>
        <v>Sofie Knutsson</v>
      </c>
      <c r="D15" s="35" t="str">
        <f>'D14-15'!D5</f>
        <v>Rättviks SLK</v>
      </c>
      <c r="E15" s="88">
        <f>'D14-15'!U5</f>
        <v>24</v>
      </c>
      <c r="F15" s="89">
        <f>'D14-15'!W5</f>
        <v>27</v>
      </c>
      <c r="G15" s="29">
        <f>'D14-15'!Y5</f>
        <v>0</v>
      </c>
      <c r="H15" s="29">
        <f>'D14-15'!AA5</f>
        <v>0</v>
      </c>
      <c r="I15" s="29">
        <f>'D14-15'!AC5</f>
        <v>27</v>
      </c>
      <c r="J15" s="29">
        <f>'D14-15'!AE5</f>
        <v>34</v>
      </c>
      <c r="K15" s="30">
        <f>SUM(E15:J15)</f>
        <v>112</v>
      </c>
    </row>
    <row r="16" spans="2:11" ht="12.75">
      <c r="B16" s="31">
        <v>14</v>
      </c>
      <c r="C16" s="35" t="str">
        <f>'D14-15'!C24</f>
        <v>Lisa Ivarsson</v>
      </c>
      <c r="D16" s="35" t="str">
        <f>'D14-15'!D24</f>
        <v>IFK Borlänge</v>
      </c>
      <c r="E16" s="88">
        <f>'D14-15'!U24</f>
        <v>18</v>
      </c>
      <c r="F16" s="89">
        <f>'D14-15'!W24</f>
        <v>18</v>
      </c>
      <c r="G16" s="29">
        <f>'D14-15'!Y24</f>
        <v>19</v>
      </c>
      <c r="H16" s="29">
        <f>'D14-15'!AA24</f>
        <v>16</v>
      </c>
      <c r="I16" s="29">
        <f>'D14-15'!AC24</f>
        <v>17</v>
      </c>
      <c r="J16" s="29">
        <f>'D14-15'!AE24</f>
        <v>21</v>
      </c>
      <c r="K16" s="30">
        <f>SUM(E16:J16)</f>
        <v>109</v>
      </c>
    </row>
    <row r="17" spans="2:11" ht="12.75">
      <c r="B17" s="31">
        <v>15</v>
      </c>
      <c r="C17" s="35" t="str">
        <f>'D14-15'!C21</f>
        <v>Frida Sax</v>
      </c>
      <c r="D17" s="35" t="str">
        <f>'D14-15'!D21</f>
        <v>Arvika SLK</v>
      </c>
      <c r="E17" s="88">
        <f>'D14-15'!U21</f>
        <v>16</v>
      </c>
      <c r="F17" s="89">
        <f>'D14-15'!W21</f>
        <v>20</v>
      </c>
      <c r="G17" s="29">
        <f>'D14-15'!Y21</f>
        <v>16</v>
      </c>
      <c r="H17" s="29">
        <f>'D14-15'!AA21</f>
        <v>15</v>
      </c>
      <c r="I17" s="29">
        <f>'D14-15'!AC21</f>
        <v>18</v>
      </c>
      <c r="J17" s="29">
        <f>'D14-15'!AE21</f>
        <v>23</v>
      </c>
      <c r="K17" s="30">
        <f>SUM(E17:J17)</f>
        <v>108</v>
      </c>
    </row>
    <row r="18" spans="2:11" ht="12.75">
      <c r="B18" s="31">
        <v>16</v>
      </c>
      <c r="C18" s="35" t="str">
        <f>'D14-15'!C17</f>
        <v>Pernilla Holm</v>
      </c>
      <c r="D18" s="35" t="str">
        <f>'D14-15'!D17</f>
        <v>IFK Borlänge</v>
      </c>
      <c r="E18" s="88">
        <f>'D14-15'!U17</f>
        <v>0</v>
      </c>
      <c r="F18" s="89">
        <f>'D14-15'!W17</f>
        <v>0</v>
      </c>
      <c r="G18" s="29">
        <f>'D14-15'!Y17</f>
        <v>23</v>
      </c>
      <c r="H18" s="29">
        <f>'D14-15'!AA17</f>
        <v>33</v>
      </c>
      <c r="I18" s="29">
        <f>'D14-15'!AC17</f>
        <v>24</v>
      </c>
      <c r="J18" s="29">
        <f>'D14-15'!AE17</f>
        <v>28</v>
      </c>
      <c r="K18" s="30">
        <f>SUM(E18:J18)</f>
        <v>108</v>
      </c>
    </row>
    <row r="19" spans="2:11" ht="12.75">
      <c r="B19" s="31">
        <v>17</v>
      </c>
      <c r="C19" s="35" t="str">
        <f>'D14-15'!C20</f>
        <v>Caroline Berglund</v>
      </c>
      <c r="D19" s="35" t="str">
        <f>'D14-15'!D20</f>
        <v>Kils SLK</v>
      </c>
      <c r="E19" s="88">
        <f>'D14-15'!U20</f>
        <v>26</v>
      </c>
      <c r="F19" s="89">
        <f>'D14-15'!W20</f>
        <v>24</v>
      </c>
      <c r="G19" s="29">
        <f>'D14-15'!Y20</f>
        <v>32</v>
      </c>
      <c r="H19" s="29">
        <f>'D14-15'!AA20</f>
        <v>24</v>
      </c>
      <c r="I19" s="29">
        <f>'D14-15'!AC20</f>
        <v>0</v>
      </c>
      <c r="J19" s="29">
        <f>'D14-15'!AE20</f>
        <v>0</v>
      </c>
      <c r="K19" s="30">
        <f>SUM(E19:J19)</f>
        <v>106</v>
      </c>
    </row>
    <row r="20" spans="2:11" ht="12.75">
      <c r="B20" s="31">
        <v>18</v>
      </c>
      <c r="C20" s="35" t="str">
        <f>'D14-15'!C29</f>
        <v>Karin Jonsson</v>
      </c>
      <c r="D20" s="35" t="str">
        <f>'D14-15'!D29</f>
        <v>Örebro SLF</v>
      </c>
      <c r="E20" s="88">
        <f>'D14-15'!U29</f>
        <v>13</v>
      </c>
      <c r="F20" s="89">
        <f>'D14-15'!W29</f>
        <v>13</v>
      </c>
      <c r="G20" s="29">
        <f>'D14-15'!Y29</f>
        <v>13</v>
      </c>
      <c r="H20" s="29">
        <f>'D14-15'!AA29</f>
        <v>20</v>
      </c>
      <c r="I20" s="29">
        <f>'D14-15'!AC29</f>
        <v>14</v>
      </c>
      <c r="J20" s="29">
        <f>'D14-15'!AE29</f>
        <v>19</v>
      </c>
      <c r="K20" s="30">
        <f>SUM(E20:J20)</f>
        <v>92</v>
      </c>
    </row>
    <row r="21" spans="2:11" ht="12.75">
      <c r="B21" s="31">
        <v>19</v>
      </c>
      <c r="C21" s="35" t="str">
        <f>'D14-15'!C23</f>
        <v>Hanna Mårshagen </v>
      </c>
      <c r="D21" s="35" t="str">
        <f>'D14-15'!D23</f>
        <v>Rättviks SLK</v>
      </c>
      <c r="E21" s="88">
        <f>'D14-15'!U23</f>
        <v>23</v>
      </c>
      <c r="F21" s="89">
        <f>'D14-15'!W23</f>
        <v>25</v>
      </c>
      <c r="G21" s="29">
        <f>'D14-15'!Y23</f>
        <v>17</v>
      </c>
      <c r="H21" s="29">
        <f>'D14-15'!AA23</f>
        <v>24</v>
      </c>
      <c r="I21" s="29">
        <f>'D14-15'!AC23</f>
        <v>0</v>
      </c>
      <c r="J21" s="29">
        <f>'D14-15'!AE23</f>
        <v>0</v>
      </c>
      <c r="K21" s="30">
        <f>SUM(E21:J21)</f>
        <v>89</v>
      </c>
    </row>
    <row r="22" spans="2:11" ht="12.75">
      <c r="B22" s="31">
        <v>20</v>
      </c>
      <c r="C22" s="35" t="str">
        <f>'D14-15'!C22</f>
        <v>Alexandra Grundström</v>
      </c>
      <c r="D22" s="35" t="str">
        <f>'D14-15'!D22</f>
        <v>Arvika SLK</v>
      </c>
      <c r="E22" s="88">
        <f>'D14-15'!U22</f>
        <v>20</v>
      </c>
      <c r="F22" s="89">
        <f>'D14-15'!W22</f>
        <v>0</v>
      </c>
      <c r="G22" s="29">
        <f>'D14-15'!Y22</f>
        <v>14</v>
      </c>
      <c r="H22" s="29">
        <f>'D14-15'!AA22</f>
        <v>19</v>
      </c>
      <c r="I22" s="29">
        <f>'D14-15'!AC22</f>
        <v>13</v>
      </c>
      <c r="J22" s="29">
        <f>'D14-15'!AE22</f>
        <v>14</v>
      </c>
      <c r="K22" s="30">
        <f>SUM(E22:J22)</f>
        <v>80</v>
      </c>
    </row>
    <row r="23" spans="2:11" ht="12.75">
      <c r="B23" s="31">
        <v>21</v>
      </c>
      <c r="C23" s="35" t="str">
        <f>'D14-15'!C26</f>
        <v>Malin Björkqvist</v>
      </c>
      <c r="D23" s="35" t="str">
        <f>'D14-15'!D26</f>
        <v>Valfjällets SLK</v>
      </c>
      <c r="E23" s="88">
        <f>'D14-15'!U26</f>
        <v>12</v>
      </c>
      <c r="F23" s="89">
        <f>'D14-15'!W26</f>
        <v>12</v>
      </c>
      <c r="G23" s="29">
        <f>'D14-15'!Y26</f>
        <v>12</v>
      </c>
      <c r="H23" s="29">
        <f>'D14-15'!AA26</f>
        <v>17</v>
      </c>
      <c r="I23" s="29">
        <f>'D14-15'!AC26</f>
        <v>8</v>
      </c>
      <c r="J23" s="29">
        <f>'D14-15'!AE26</f>
        <v>15</v>
      </c>
      <c r="K23" s="30">
        <f>SUM(E23:J23)</f>
        <v>76</v>
      </c>
    </row>
    <row r="24" spans="2:11" ht="12.75">
      <c r="B24" s="31">
        <v>22</v>
      </c>
      <c r="C24" s="35" t="str">
        <f>'D14-15'!C27</f>
        <v>Fanny Nyman </v>
      </c>
      <c r="D24" s="35" t="str">
        <f>'D14-15'!D27</f>
        <v>Sälens IF</v>
      </c>
      <c r="E24" s="88">
        <f>'D14-15'!U27</f>
        <v>15</v>
      </c>
      <c r="F24" s="89">
        <f>'D14-15'!W27</f>
        <v>23</v>
      </c>
      <c r="G24" s="29">
        <f>'D14-15'!Y27</f>
        <v>0</v>
      </c>
      <c r="H24" s="29">
        <f>'D14-15'!AA27</f>
        <v>0</v>
      </c>
      <c r="I24" s="29">
        <f>'D14-15'!AC27</f>
        <v>15</v>
      </c>
      <c r="J24" s="29">
        <f>'D14-15'!AE27</f>
        <v>22</v>
      </c>
      <c r="K24" s="30">
        <f>SUM(E24:J24)</f>
        <v>75</v>
      </c>
    </row>
    <row r="25" spans="2:11" ht="12.75">
      <c r="B25" s="31">
        <v>23</v>
      </c>
      <c r="C25" s="35" t="str">
        <f>'D14-15'!C7</f>
        <v>Caroline Fernqvist</v>
      </c>
      <c r="D25" s="35" t="str">
        <f>'D14-15'!D7</f>
        <v>Kils SLK</v>
      </c>
      <c r="E25" s="88">
        <f>'D14-15'!U7</f>
        <v>0</v>
      </c>
      <c r="F25" s="89">
        <f>'D14-15'!W7</f>
        <v>0</v>
      </c>
      <c r="G25" s="29">
        <f>'D14-15'!Y7</f>
        <v>30</v>
      </c>
      <c r="H25" s="29">
        <f>'D14-15'!AA7</f>
        <v>0</v>
      </c>
      <c r="I25" s="29">
        <f>'D14-15'!AC7</f>
        <v>36</v>
      </c>
      <c r="J25" s="29">
        <f>'D14-15'!AE7</f>
        <v>0</v>
      </c>
      <c r="K25" s="30">
        <f>SUM(E25:J25)</f>
        <v>66</v>
      </c>
    </row>
    <row r="26" spans="2:11" ht="12.75">
      <c r="B26" s="31">
        <v>24</v>
      </c>
      <c r="C26" s="35" t="str">
        <f>'D14-15'!C25</f>
        <v>Malin Bergmark</v>
      </c>
      <c r="D26" s="35" t="str">
        <f>'D14-15'!D25</f>
        <v>Gävle Alpina SK</v>
      </c>
      <c r="E26" s="88">
        <f>'D14-15'!U25</f>
        <v>11</v>
      </c>
      <c r="F26" s="89">
        <f>'D14-15'!W25</f>
        <v>14</v>
      </c>
      <c r="G26" s="29">
        <f>'D14-15'!Y25</f>
        <v>0</v>
      </c>
      <c r="H26" s="29">
        <f>'D14-15'!AA25</f>
        <v>0</v>
      </c>
      <c r="I26" s="29">
        <f>'D14-15'!AC25</f>
        <v>11</v>
      </c>
      <c r="J26" s="29">
        <f>'D14-15'!AE25</f>
        <v>18</v>
      </c>
      <c r="K26" s="30">
        <f>SUM(E26:J26)</f>
        <v>54</v>
      </c>
    </row>
    <row r="27" spans="2:11" ht="12.75">
      <c r="B27" s="31">
        <v>25</v>
      </c>
      <c r="C27" s="35" t="str">
        <f>'D14-15'!C33</f>
        <v>Elina Gruvris</v>
      </c>
      <c r="D27" s="35" t="str">
        <f>'D14-15'!D33</f>
        <v>Bjursås IF</v>
      </c>
      <c r="E27" s="88">
        <f>'D14-15'!U33</f>
        <v>10</v>
      </c>
      <c r="F27" s="89">
        <f>'D14-15'!W33</f>
        <v>11</v>
      </c>
      <c r="G27" s="29">
        <f>'D14-15'!Y33</f>
        <v>9</v>
      </c>
      <c r="H27" s="29">
        <f>'D14-15'!AA33</f>
        <v>11</v>
      </c>
      <c r="I27" s="29">
        <f>'D14-15'!AC33</f>
        <v>6</v>
      </c>
      <c r="J27" s="29">
        <f>'D14-15'!AE33</f>
        <v>6</v>
      </c>
      <c r="K27" s="30">
        <f>SUM(E27:J27)</f>
        <v>53</v>
      </c>
    </row>
    <row r="28" spans="2:11" ht="12.75">
      <c r="B28" s="31">
        <v>26</v>
      </c>
      <c r="C28" s="35" t="str">
        <f>'D14-15'!C28</f>
        <v>Mia Gullberg </v>
      </c>
      <c r="D28" s="35" t="str">
        <f>'D14-15'!D28</f>
        <v>Rättviks SLK</v>
      </c>
      <c r="E28" s="88">
        <f>'D14-15'!U28</f>
        <v>7</v>
      </c>
      <c r="F28" s="89">
        <f>'D14-15'!W28</f>
        <v>15</v>
      </c>
      <c r="G28" s="29">
        <f>'D14-15'!Y28</f>
        <v>11</v>
      </c>
      <c r="H28" s="29">
        <f>'D14-15'!AA28</f>
        <v>14</v>
      </c>
      <c r="I28" s="29">
        <f>'D14-15'!AC28</f>
        <v>0</v>
      </c>
      <c r="J28" s="29">
        <f>'D14-15'!AE28</f>
        <v>0</v>
      </c>
      <c r="K28" s="30">
        <f>SUM(E28:J28)</f>
        <v>47</v>
      </c>
    </row>
    <row r="29" spans="2:11" ht="12.75">
      <c r="B29" s="31">
        <v>27</v>
      </c>
      <c r="C29" s="35" t="str">
        <f>'D14-15'!C35</f>
        <v>Sofie Eriksson</v>
      </c>
      <c r="D29" s="35" t="str">
        <f>'D14-15'!D35</f>
        <v>Arvika SLK</v>
      </c>
      <c r="E29" s="88">
        <f>'D14-15'!U35</f>
        <v>9</v>
      </c>
      <c r="F29" s="89">
        <f>'D14-15'!W35</f>
        <v>9</v>
      </c>
      <c r="G29" s="29">
        <f>'D14-15'!Y35</f>
        <v>8</v>
      </c>
      <c r="H29" s="29">
        <f>'D14-15'!AA35</f>
        <v>10</v>
      </c>
      <c r="I29" s="29">
        <f>'D14-15'!AC35</f>
        <v>3</v>
      </c>
      <c r="J29" s="29">
        <f>'D14-15'!AE35</f>
        <v>5</v>
      </c>
      <c r="K29" s="30">
        <f>SUM(E29:J29)</f>
        <v>44</v>
      </c>
    </row>
    <row r="30" spans="2:11" ht="12.75">
      <c r="B30" s="31">
        <v>28</v>
      </c>
      <c r="C30" s="35" t="str">
        <f>'D14-15'!C30</f>
        <v>Therese Jatko</v>
      </c>
      <c r="D30" s="35" t="str">
        <f>'D14-15'!D30</f>
        <v>Örebro SLF</v>
      </c>
      <c r="E30" s="88">
        <f>'D14-15'!U30</f>
        <v>22</v>
      </c>
      <c r="F30" s="89">
        <f>'D14-15'!W30</f>
        <v>16</v>
      </c>
      <c r="G30" s="29">
        <f>'D14-15'!Y30</f>
        <v>0</v>
      </c>
      <c r="H30" s="29">
        <f>'D14-15'!AA30</f>
        <v>0</v>
      </c>
      <c r="I30" s="29">
        <f>'D14-15'!AC30</f>
        <v>0</v>
      </c>
      <c r="J30" s="29">
        <f>'D14-15'!AE30</f>
        <v>0</v>
      </c>
      <c r="K30" s="30">
        <f>SUM(E30:J30)</f>
        <v>38</v>
      </c>
    </row>
    <row r="31" spans="2:11" ht="12.75">
      <c r="B31" s="31">
        <v>29</v>
      </c>
      <c r="C31" s="35" t="str">
        <f>'D14-15'!C32</f>
        <v>Elin Westerlund</v>
      </c>
      <c r="D31" s="35" t="str">
        <f>'D14-15'!D32</f>
        <v>Malungs SLK</v>
      </c>
      <c r="E31" s="88">
        <f>'D14-15'!U32</f>
        <v>0</v>
      </c>
      <c r="F31" s="89">
        <f>'D14-15'!W32</f>
        <v>0</v>
      </c>
      <c r="G31" s="29">
        <f>'D14-15'!Y32</f>
        <v>0</v>
      </c>
      <c r="H31" s="29">
        <f>'D14-15'!AA32</f>
        <v>0</v>
      </c>
      <c r="I31" s="29">
        <f>'D14-15'!AC32</f>
        <v>22</v>
      </c>
      <c r="J31" s="29">
        <f>'D14-15'!AE32</f>
        <v>12</v>
      </c>
      <c r="K31" s="30">
        <f>SUM(E31:J31)</f>
        <v>34</v>
      </c>
    </row>
    <row r="32" spans="2:11" ht="12.75">
      <c r="B32" s="31">
        <v>30</v>
      </c>
      <c r="C32" s="35" t="str">
        <f>'D14-15'!C31</f>
        <v>Hanna Andersson</v>
      </c>
      <c r="D32" s="35" t="str">
        <f>'D14-15'!D31</f>
        <v>Gävle Alpina SK</v>
      </c>
      <c r="E32" s="88">
        <f>'D14-15'!U31</f>
        <v>8</v>
      </c>
      <c r="F32" s="89">
        <f>'D14-15'!W31</f>
        <v>10</v>
      </c>
      <c r="G32" s="29">
        <f>'D14-15'!Y31</f>
        <v>0</v>
      </c>
      <c r="H32" s="29">
        <f>'D14-15'!AA31</f>
        <v>0</v>
      </c>
      <c r="I32" s="29">
        <f>'D14-15'!AC31</f>
        <v>7</v>
      </c>
      <c r="J32" s="29">
        <f>'D14-15'!AE31</f>
        <v>9</v>
      </c>
      <c r="K32" s="30">
        <f>SUM(E32:J32)</f>
        <v>34</v>
      </c>
    </row>
    <row r="33" spans="2:11" ht="12.75">
      <c r="B33" s="31">
        <v>31</v>
      </c>
      <c r="C33" s="35" t="str">
        <f>'D14-15'!C36</f>
        <v>Jenny Niss-Jonsson</v>
      </c>
      <c r="D33" s="35" t="str">
        <f>'D14-15'!D36</f>
        <v>Malungs SLK</v>
      </c>
      <c r="E33" s="88">
        <f>'D14-15'!U36</f>
        <v>0</v>
      </c>
      <c r="F33" s="89">
        <f>'D14-15'!W36</f>
        <v>0</v>
      </c>
      <c r="G33" s="29">
        <f>'D14-15'!Y36</f>
        <v>0</v>
      </c>
      <c r="H33" s="29">
        <f>'D14-15'!AA36</f>
        <v>0</v>
      </c>
      <c r="I33" s="29">
        <f>'D14-15'!AC36</f>
        <v>12</v>
      </c>
      <c r="J33" s="29">
        <f>'D14-15'!AE36</f>
        <v>16</v>
      </c>
      <c r="K33" s="30">
        <f>SUM(E33:J33)</f>
        <v>28</v>
      </c>
    </row>
    <row r="34" spans="2:11" ht="12.75">
      <c r="B34" s="31">
        <v>32</v>
      </c>
      <c r="C34" s="35" t="str">
        <f>'D14-15'!C39</f>
        <v>Louise Göthberg</v>
      </c>
      <c r="D34" s="35" t="str">
        <f>'D14-15'!D39</f>
        <v>Malungs SLK</v>
      </c>
      <c r="E34" s="88">
        <f>'D14-15'!U39</f>
        <v>0</v>
      </c>
      <c r="F34" s="89">
        <f>'D14-15'!W39</f>
        <v>0</v>
      </c>
      <c r="G34" s="29">
        <f>'D14-15'!Y39</f>
        <v>0</v>
      </c>
      <c r="H34" s="29">
        <f>'D14-15'!AA39</f>
        <v>0</v>
      </c>
      <c r="I34" s="29">
        <f>'D14-15'!AC39</f>
        <v>9</v>
      </c>
      <c r="J34" s="29">
        <f>'D14-15'!AE39</f>
        <v>11</v>
      </c>
      <c r="K34" s="30">
        <f>SUM(E34:J34)</f>
        <v>20</v>
      </c>
    </row>
    <row r="35" spans="2:11" ht="12.75">
      <c r="B35" s="31">
        <v>33</v>
      </c>
      <c r="C35" s="35" t="str">
        <f>'D14-15'!C37</f>
        <v>Sofie Wahlund</v>
      </c>
      <c r="D35" s="35" t="str">
        <f>'D14-15'!D37</f>
        <v>Valfjällets SLK</v>
      </c>
      <c r="E35" s="88">
        <f>'D14-15'!U37</f>
        <v>0</v>
      </c>
      <c r="F35" s="89">
        <f>'D14-15'!W37</f>
        <v>0</v>
      </c>
      <c r="G35" s="29">
        <f>'D14-15'!Y37</f>
        <v>0</v>
      </c>
      <c r="H35" s="29">
        <f>'D14-15'!AA37</f>
        <v>0</v>
      </c>
      <c r="I35" s="29">
        <f>'D14-15'!AC37</f>
        <v>0</v>
      </c>
      <c r="J35" s="29">
        <f>'D14-15'!AE37</f>
        <v>0</v>
      </c>
      <c r="K35" s="30">
        <f>SUM(E35:J35)</f>
        <v>0</v>
      </c>
    </row>
    <row r="36" spans="2:11" ht="12.75">
      <c r="B36" s="31">
        <v>34</v>
      </c>
      <c r="C36" s="35" t="str">
        <f>'D14-15'!C34</f>
        <v>Julia Hansson</v>
      </c>
      <c r="D36" s="35" t="str">
        <f>'D14-15'!D34</f>
        <v>Sälens IF</v>
      </c>
      <c r="E36" s="88">
        <f>'D14-15'!U34</f>
        <v>0</v>
      </c>
      <c r="F36" s="89">
        <f>'D14-15'!W34</f>
        <v>0</v>
      </c>
      <c r="G36" s="29">
        <f>'D14-15'!Y34</f>
        <v>0</v>
      </c>
      <c r="H36" s="29">
        <f>'D14-15'!AA34</f>
        <v>0</v>
      </c>
      <c r="I36" s="29">
        <f>'D14-15'!AC34</f>
        <v>0</v>
      </c>
      <c r="J36" s="29">
        <f>'D14-15'!AE34</f>
        <v>0</v>
      </c>
      <c r="K36" s="30">
        <f>SUM(E36:J36)</f>
        <v>0</v>
      </c>
    </row>
    <row r="37" spans="2:11" ht="12.75">
      <c r="B37" s="31">
        <v>35</v>
      </c>
      <c r="C37" s="35" t="str">
        <f>'D14-15'!C38</f>
        <v>Kim Törnberg</v>
      </c>
      <c r="D37" s="35" t="str">
        <f>'D14-15'!D38</f>
        <v>Gävle Alpina SK</v>
      </c>
      <c r="E37" s="88">
        <f>'D14-15'!U38</f>
        <v>0</v>
      </c>
      <c r="F37" s="89">
        <f>'D14-15'!W38</f>
        <v>0</v>
      </c>
      <c r="G37" s="29">
        <f>'D14-15'!Y38</f>
        <v>0</v>
      </c>
      <c r="H37" s="29">
        <f>'D14-15'!AA38</f>
        <v>0</v>
      </c>
      <c r="I37" s="29">
        <f>'D14-15'!AC38</f>
        <v>0</v>
      </c>
      <c r="J37" s="29">
        <f>'D14-15'!AE38</f>
        <v>0</v>
      </c>
      <c r="K37" s="30">
        <f>SUM(E37:J37)</f>
        <v>0</v>
      </c>
    </row>
    <row r="38" spans="2:11" ht="12.75">
      <c r="B38" s="31">
        <v>36</v>
      </c>
      <c r="C38" s="35" t="str">
        <f>'D14-15'!C40</f>
        <v>Ronja Melin</v>
      </c>
      <c r="D38" s="35" t="str">
        <f>'D14-15'!D40</f>
        <v>Malungs SLK</v>
      </c>
      <c r="E38" s="88">
        <f>'D14-15'!U40</f>
        <v>0</v>
      </c>
      <c r="F38" s="89">
        <f>'D14-15'!W40</f>
        <v>0</v>
      </c>
      <c r="G38" s="29">
        <f>'D14-15'!Y40</f>
        <v>0</v>
      </c>
      <c r="H38" s="29">
        <f>'D14-15'!AA40</f>
        <v>0</v>
      </c>
      <c r="I38" s="29">
        <f>'D14-15'!AC40</f>
        <v>0</v>
      </c>
      <c r="J38" s="29">
        <f>'D14-15'!AE40</f>
        <v>0</v>
      </c>
      <c r="K38" s="30">
        <f>SUM(E38:J38)</f>
        <v>0</v>
      </c>
    </row>
  </sheetData>
  <mergeCells count="1">
    <mergeCell ref="B1:K1"/>
  </mergeCells>
  <printOptions/>
  <pageMargins left="0.79" right="0.79" top="0.34" bottom="0.37" header="0.37" footer="0.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9"/>
  <sheetViews>
    <sheetView workbookViewId="0" topLeftCell="A1">
      <selection activeCell="I25" sqref="I25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25.7109375" style="22" customWidth="1"/>
    <col min="4" max="4" width="18.140625" style="22" customWidth="1"/>
    <col min="5" max="6" width="11.8515625" style="0" customWidth="1"/>
    <col min="7" max="8" width="7.421875" style="0" customWidth="1"/>
    <col min="9" max="10" width="10.28125" style="0" customWidth="1"/>
    <col min="11" max="11" width="7.421875" style="0" customWidth="1"/>
  </cols>
  <sheetData>
    <row r="1" spans="2:11" ht="16.5" thickBot="1">
      <c r="B1" s="175" t="s">
        <v>34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1" ht="61.5" customHeight="1" thickBot="1">
      <c r="B2" s="26" t="s">
        <v>8</v>
      </c>
      <c r="C2" s="34" t="s">
        <v>3</v>
      </c>
      <c r="D2" s="34" t="s">
        <v>4</v>
      </c>
      <c r="E2" s="34" t="s">
        <v>155</v>
      </c>
      <c r="F2" s="34" t="s">
        <v>156</v>
      </c>
      <c r="G2" s="34" t="s">
        <v>36</v>
      </c>
      <c r="H2" s="34" t="s">
        <v>185</v>
      </c>
      <c r="I2" s="34" t="s">
        <v>38</v>
      </c>
      <c r="J2" s="34" t="s">
        <v>39</v>
      </c>
      <c r="K2" s="28" t="s">
        <v>14</v>
      </c>
    </row>
    <row r="3" spans="2:11" ht="12.75">
      <c r="B3" s="29">
        <v>1</v>
      </c>
      <c r="C3" s="37" t="str">
        <f>'H14-15'!C6</f>
        <v>Sebastian Tidstrand</v>
      </c>
      <c r="D3" s="37" t="str">
        <f>'H14-15'!D6</f>
        <v>Sälens IF</v>
      </c>
      <c r="E3" s="32">
        <f>'H14-15'!U6</f>
        <v>44</v>
      </c>
      <c r="F3" s="29">
        <f>'H14-15'!W6</f>
        <v>60</v>
      </c>
      <c r="G3" s="29">
        <f>'H14-15'!Y6</f>
        <v>0</v>
      </c>
      <c r="H3" s="29">
        <f>'H14-15'!AA6</f>
        <v>38</v>
      </c>
      <c r="I3" s="29">
        <f>'H14-15'!AC6</f>
        <v>32</v>
      </c>
      <c r="J3" s="29">
        <f>'H14-15'!AE6</f>
        <v>32</v>
      </c>
      <c r="K3" s="30">
        <f>SUM(E3:J3)</f>
        <v>206</v>
      </c>
    </row>
    <row r="4" spans="2:11" ht="12.75">
      <c r="B4" s="29">
        <v>2</v>
      </c>
      <c r="C4" s="37" t="str">
        <f>'H14-15'!C8</f>
        <v>Jonas Bond</v>
      </c>
      <c r="D4" s="37" t="str">
        <f>'H14-15'!D8</f>
        <v>Gävle Alpina SK</v>
      </c>
      <c r="E4" s="32">
        <f>'H14-15'!U8</f>
        <v>35</v>
      </c>
      <c r="F4" s="29">
        <f>'H14-15'!W8</f>
        <v>27</v>
      </c>
      <c r="G4" s="29">
        <f>'H14-15'!Y8</f>
        <v>30</v>
      </c>
      <c r="H4" s="29">
        <f>'H14-15'!AA8</f>
        <v>34</v>
      </c>
      <c r="I4" s="29">
        <f>'H14-15'!AC8</f>
        <v>29</v>
      </c>
      <c r="J4" s="29">
        <f>'H14-15'!AE8</f>
        <v>33</v>
      </c>
      <c r="K4" s="30">
        <f>SUM(E4:J4)</f>
        <v>188</v>
      </c>
    </row>
    <row r="5" spans="2:11" ht="12.75">
      <c r="B5" s="29">
        <v>3</v>
      </c>
      <c r="C5" s="37" t="str">
        <f>'H14-15'!C9</f>
        <v>Fredrik Gunnarsson</v>
      </c>
      <c r="D5" s="37" t="str">
        <f>'H14-15'!D9</f>
        <v>Gävle Alpina SK</v>
      </c>
      <c r="E5" s="32">
        <f>'H14-15'!U9</f>
        <v>31</v>
      </c>
      <c r="F5" s="29">
        <f>'H14-15'!W9</f>
        <v>35</v>
      </c>
      <c r="G5" s="29">
        <f>'H14-15'!Y9</f>
        <v>31</v>
      </c>
      <c r="H5" s="29">
        <f>'H14-15'!AA9</f>
        <v>26</v>
      </c>
      <c r="I5" s="29">
        <f>'H14-15'!AC9</f>
        <v>35</v>
      </c>
      <c r="J5" s="29">
        <f>'H14-15'!AE9</f>
        <v>28</v>
      </c>
      <c r="K5" s="30">
        <f>SUM(E5:J5)</f>
        <v>186</v>
      </c>
    </row>
    <row r="6" spans="2:11" ht="12.75">
      <c r="B6" s="29">
        <v>4</v>
      </c>
      <c r="C6" s="37" t="str">
        <f>'H14-15'!C7</f>
        <v>Anton Söderholm Hellström</v>
      </c>
      <c r="D6" s="37" t="str">
        <f>'H14-15'!D7</f>
        <v>Örebro SLF</v>
      </c>
      <c r="E6" s="32">
        <f>'H14-15'!U7</f>
        <v>32</v>
      </c>
      <c r="F6" s="29">
        <f>'H14-15'!W7</f>
        <v>23</v>
      </c>
      <c r="G6" s="29">
        <f>'H14-15'!Y7</f>
        <v>0</v>
      </c>
      <c r="H6" s="29">
        <f>'H14-15'!AA7</f>
        <v>31</v>
      </c>
      <c r="I6" s="29">
        <f>'H14-15'!AC7</f>
        <v>33</v>
      </c>
      <c r="J6" s="29">
        <f>'H14-15'!AE7</f>
        <v>35</v>
      </c>
      <c r="K6" s="30">
        <f>SUM(E6:J6)</f>
        <v>154</v>
      </c>
    </row>
    <row r="7" spans="2:11" ht="12.75">
      <c r="B7" s="29">
        <f aca="true" t="shared" si="0" ref="B7:B39">B6+1</f>
        <v>5</v>
      </c>
      <c r="C7" s="37" t="str">
        <f>'H14-15'!C5</f>
        <v>Alexander Hebbe</v>
      </c>
      <c r="D7" s="37" t="str">
        <f>'H14-15'!D5</f>
        <v>Grums SLK</v>
      </c>
      <c r="E7" s="32">
        <f>'H14-15'!U5</f>
        <v>0</v>
      </c>
      <c r="F7" s="29">
        <f>'H14-15'!W5</f>
        <v>34</v>
      </c>
      <c r="G7" s="29">
        <f>'H14-15'!Y5</f>
        <v>36</v>
      </c>
      <c r="H7" s="29">
        <f>'H14-15'!AA5</f>
        <v>0</v>
      </c>
      <c r="I7" s="29">
        <f>'H14-15'!AC5</f>
        <v>38</v>
      </c>
      <c r="J7" s="29">
        <f>'H14-15'!AE5</f>
        <v>34</v>
      </c>
      <c r="K7" s="30">
        <f>SUM(E7:J7)</f>
        <v>142</v>
      </c>
    </row>
    <row r="8" spans="2:11" ht="12.75">
      <c r="B8" s="29">
        <f t="shared" si="0"/>
        <v>6</v>
      </c>
      <c r="C8" s="37" t="str">
        <f>'H14-15'!C19</f>
        <v>André Eriksson- Änsth</v>
      </c>
      <c r="D8" s="37" t="str">
        <f>'H14-15'!D19</f>
        <v>Bjursås IK</v>
      </c>
      <c r="E8" s="32">
        <f>'H14-15'!U19</f>
        <v>36</v>
      </c>
      <c r="F8" s="29">
        <f>'H14-15'!W19</f>
        <v>29</v>
      </c>
      <c r="G8" s="29">
        <f>'H14-15'!Y19</f>
        <v>26</v>
      </c>
      <c r="H8" s="29">
        <f>'H14-15'!AA19</f>
        <v>16</v>
      </c>
      <c r="I8" s="29">
        <f>'H14-15'!AC19</f>
        <v>19</v>
      </c>
      <c r="J8" s="29">
        <f>'H14-15'!AE19</f>
        <v>14</v>
      </c>
      <c r="K8" s="30">
        <f>SUM(E8:J8)</f>
        <v>140</v>
      </c>
    </row>
    <row r="9" spans="2:11" ht="12.75">
      <c r="B9" s="29">
        <f t="shared" si="0"/>
        <v>7</v>
      </c>
      <c r="C9" s="37" t="str">
        <f>'H14-15'!C10</f>
        <v>Tim Schorter</v>
      </c>
      <c r="D9" s="37" t="str">
        <f>'H14-15'!D10</f>
        <v>Sälens IF</v>
      </c>
      <c r="E9" s="32">
        <f>'H14-15'!U10</f>
        <v>33</v>
      </c>
      <c r="F9" s="29">
        <f>'H14-15'!W10</f>
        <v>21</v>
      </c>
      <c r="G9" s="29">
        <f>'H14-15'!Y10</f>
        <v>16</v>
      </c>
      <c r="H9" s="29">
        <f>'H14-15'!AA10</f>
        <v>22</v>
      </c>
      <c r="I9" s="29">
        <f>'H14-15'!AC10</f>
        <v>22</v>
      </c>
      <c r="J9" s="29">
        <f>'H14-15'!AE10</f>
        <v>25</v>
      </c>
      <c r="K9" s="30">
        <f>SUM(E9:J9)</f>
        <v>139</v>
      </c>
    </row>
    <row r="10" spans="2:11" ht="12.75">
      <c r="B10" s="29">
        <f t="shared" si="0"/>
        <v>8</v>
      </c>
      <c r="C10" s="37" t="str">
        <f>'H14-15'!C20</f>
        <v>Emil Wågbratt</v>
      </c>
      <c r="D10" s="37" t="str">
        <f>'H14-15'!D20</f>
        <v>Rättviks SLK</v>
      </c>
      <c r="E10" s="32">
        <f>'H14-15'!U20</f>
        <v>24</v>
      </c>
      <c r="F10" s="29">
        <f>'H14-15'!W20</f>
        <v>30</v>
      </c>
      <c r="G10" s="29">
        <f>'H14-15'!Y20</f>
        <v>20</v>
      </c>
      <c r="H10" s="29">
        <f>'H14-15'!AA20</f>
        <v>28</v>
      </c>
      <c r="I10" s="29">
        <f>'H14-15'!AC20</f>
        <v>21</v>
      </c>
      <c r="J10" s="29">
        <f>'H14-15'!AE20</f>
        <v>16</v>
      </c>
      <c r="K10" s="30">
        <f>SUM(E10:J10)</f>
        <v>139</v>
      </c>
    </row>
    <row r="11" spans="2:11" ht="12.75">
      <c r="B11" s="29">
        <f t="shared" si="0"/>
        <v>9</v>
      </c>
      <c r="C11" s="37" t="str">
        <f>'H14-15'!C13</f>
        <v>Martin Bergquist</v>
      </c>
      <c r="D11" s="37" t="str">
        <f>'H14-15'!D13</f>
        <v>Ekshärads SLK</v>
      </c>
      <c r="E11" s="32">
        <f>'H14-15'!U13</f>
        <v>23</v>
      </c>
      <c r="F11" s="29">
        <f>'H14-15'!W13</f>
        <v>15</v>
      </c>
      <c r="G11" s="29">
        <f>'H14-15'!Y13</f>
        <v>28</v>
      </c>
      <c r="H11" s="29">
        <f>'H14-15'!AA13</f>
        <v>27</v>
      </c>
      <c r="I11" s="29">
        <f>'H14-15'!AC13</f>
        <v>26</v>
      </c>
      <c r="J11" s="29">
        <f>'H14-15'!AE13</f>
        <v>17</v>
      </c>
      <c r="K11" s="30">
        <f>SUM(E11:J11)</f>
        <v>136</v>
      </c>
    </row>
    <row r="12" spans="2:11" ht="12.75">
      <c r="B12" s="29">
        <f t="shared" si="0"/>
        <v>10</v>
      </c>
      <c r="C12" s="37" t="str">
        <f>'H14-15'!C11</f>
        <v>Jonathan Högström</v>
      </c>
      <c r="D12" s="37" t="str">
        <f>'H14-15'!D11</f>
        <v>Karlstad SLK</v>
      </c>
      <c r="E12" s="32">
        <f>'H14-15'!U11</f>
        <v>0</v>
      </c>
      <c r="F12" s="29">
        <f>'H14-15'!W11</f>
        <v>22</v>
      </c>
      <c r="G12" s="29">
        <f>'H14-15'!Y11</f>
        <v>29</v>
      </c>
      <c r="H12" s="29">
        <f>'H14-15'!AA11</f>
        <v>29</v>
      </c>
      <c r="I12" s="29">
        <f>'H14-15'!AC11</f>
        <v>27</v>
      </c>
      <c r="J12" s="29">
        <f>'H14-15'!AE11</f>
        <v>25</v>
      </c>
      <c r="K12" s="30">
        <f>SUM(E12:J12)</f>
        <v>132</v>
      </c>
    </row>
    <row r="13" spans="2:11" ht="12.75">
      <c r="B13" s="29">
        <f t="shared" si="0"/>
        <v>11</v>
      </c>
      <c r="C13" s="37" t="str">
        <f>'H14-15'!C14</f>
        <v>John Christoffersson</v>
      </c>
      <c r="D13" s="37" t="str">
        <f>'H14-15'!D14</f>
        <v>IFK Mora AK</v>
      </c>
      <c r="E13" s="32">
        <f>'H14-15'!U14</f>
        <v>29</v>
      </c>
      <c r="F13" s="29">
        <f>'H14-15'!W14</f>
        <v>31</v>
      </c>
      <c r="G13" s="29">
        <f>'H14-15'!Y14</f>
        <v>25</v>
      </c>
      <c r="H13" s="29">
        <f>'H14-15'!AA14</f>
        <v>23</v>
      </c>
      <c r="I13" s="29">
        <f>'H14-15'!AC14</f>
        <v>0</v>
      </c>
      <c r="J13" s="29">
        <f>'H14-15'!AE14</f>
        <v>21</v>
      </c>
      <c r="K13" s="30">
        <f>SUM(E13:J13)</f>
        <v>129</v>
      </c>
    </row>
    <row r="14" spans="2:11" ht="12.75">
      <c r="B14" s="29">
        <f t="shared" si="0"/>
        <v>12</v>
      </c>
      <c r="C14" s="37" t="str">
        <f>'H14-15'!C18</f>
        <v>Adam Henrysson</v>
      </c>
      <c r="D14" s="37" t="str">
        <f>'H14-15'!D18</f>
        <v>Arvika SLK</v>
      </c>
      <c r="E14" s="32">
        <f>'H14-15'!U18</f>
        <v>30</v>
      </c>
      <c r="F14" s="29">
        <f>'H14-15'!W18</f>
        <v>0</v>
      </c>
      <c r="G14" s="29">
        <f>'H14-15'!Y18</f>
        <v>22</v>
      </c>
      <c r="H14" s="29">
        <f>'H14-15'!AA18</f>
        <v>24</v>
      </c>
      <c r="I14" s="29">
        <f>'H14-15'!AC18</f>
        <v>26</v>
      </c>
      <c r="J14" s="29">
        <f>'H14-15'!AE18</f>
        <v>19</v>
      </c>
      <c r="K14" s="30">
        <f>SUM(E14:J14)</f>
        <v>121</v>
      </c>
    </row>
    <row r="15" spans="2:11" ht="12.75">
      <c r="B15" s="29">
        <f t="shared" si="0"/>
        <v>13</v>
      </c>
      <c r="C15" s="37" t="str">
        <f>'H14-15'!C21</f>
        <v>John Pettersson</v>
      </c>
      <c r="D15" s="37" t="str">
        <f>'H14-15'!D21</f>
        <v>Örebro SLF</v>
      </c>
      <c r="E15" s="32">
        <f>'H14-15'!U21</f>
        <v>19</v>
      </c>
      <c r="F15" s="29">
        <f>'H14-15'!W21</f>
        <v>25</v>
      </c>
      <c r="G15" s="29">
        <f>'H14-15'!Y21</f>
        <v>24</v>
      </c>
      <c r="H15" s="29">
        <f>'H14-15'!AA21</f>
        <v>15</v>
      </c>
      <c r="I15" s="29">
        <f>'H14-15'!AC21</f>
        <v>24</v>
      </c>
      <c r="J15" s="29">
        <f>'H14-15'!AE21</f>
        <v>13</v>
      </c>
      <c r="K15" s="30">
        <f>SUM(E15:J15)</f>
        <v>120</v>
      </c>
    </row>
    <row r="16" spans="2:11" ht="12.75">
      <c r="B16" s="29">
        <f t="shared" si="0"/>
        <v>14</v>
      </c>
      <c r="C16" s="37" t="str">
        <f>'H14-15'!C16</f>
        <v>Tor Eriksson</v>
      </c>
      <c r="D16" s="37" t="str">
        <f>'H14-15'!D16</f>
        <v>Sälens IF</v>
      </c>
      <c r="E16" s="32">
        <f>'H14-15'!U16</f>
        <v>26</v>
      </c>
      <c r="F16" s="29">
        <f>'H14-15'!W16</f>
        <v>24</v>
      </c>
      <c r="G16" s="29">
        <f>'H14-15'!Y16</f>
        <v>17</v>
      </c>
      <c r="H16" s="29">
        <f>'H14-15'!AA16</f>
        <v>0</v>
      </c>
      <c r="I16" s="29">
        <f>'H14-15'!AC16</f>
        <v>0</v>
      </c>
      <c r="J16" s="29">
        <f>'H14-15'!AE16</f>
        <v>26</v>
      </c>
      <c r="K16" s="30">
        <f>SUM(E16:J16)</f>
        <v>93</v>
      </c>
    </row>
    <row r="17" spans="2:11" ht="12.75">
      <c r="B17" s="29">
        <f t="shared" si="0"/>
        <v>15</v>
      </c>
      <c r="C17" s="37" t="str">
        <f>'H14-15'!C23</f>
        <v>Rasmus Arnoldsson</v>
      </c>
      <c r="D17" s="37" t="str">
        <f>'H14-15'!D23</f>
        <v>Sälens IF</v>
      </c>
      <c r="E17" s="32">
        <f>'H14-15'!U23</f>
        <v>17</v>
      </c>
      <c r="F17" s="29">
        <f>'H14-15'!W23</f>
        <v>20</v>
      </c>
      <c r="G17" s="29">
        <f>'H14-15'!Y23</f>
        <v>14</v>
      </c>
      <c r="H17" s="29">
        <f>'H14-15'!AA23</f>
        <v>5</v>
      </c>
      <c r="I17" s="29">
        <f>'H14-15'!AC23</f>
        <v>17</v>
      </c>
      <c r="J17" s="29">
        <f>'H14-15'!AE23</f>
        <v>15</v>
      </c>
      <c r="K17" s="30">
        <f>SUM(E17:J17)</f>
        <v>88</v>
      </c>
    </row>
    <row r="18" spans="2:11" ht="12.75">
      <c r="B18" s="29">
        <f t="shared" si="0"/>
        <v>16</v>
      </c>
      <c r="C18" s="37" t="str">
        <f>'H14-15'!C17</f>
        <v>Victor Lindroos</v>
      </c>
      <c r="D18" s="37" t="str">
        <f>'H14-15'!D17</f>
        <v>Örebro SLF</v>
      </c>
      <c r="E18" s="32">
        <f>'H14-15'!U17</f>
        <v>20</v>
      </c>
      <c r="F18" s="29">
        <f>'H14-15'!W17</f>
        <v>17</v>
      </c>
      <c r="G18" s="29">
        <f>'H14-15'!Y17</f>
        <v>23</v>
      </c>
      <c r="H18" s="29">
        <f>'H14-15'!AA17</f>
        <v>25</v>
      </c>
      <c r="I18" s="29">
        <f>'H14-15'!AC17</f>
        <v>0</v>
      </c>
      <c r="J18" s="29">
        <f>'H14-15'!AE17</f>
        <v>0</v>
      </c>
      <c r="K18" s="30">
        <f>SUM(E18:J18)</f>
        <v>85</v>
      </c>
    </row>
    <row r="19" spans="2:11" ht="12.75">
      <c r="B19" s="29">
        <f t="shared" si="0"/>
        <v>17</v>
      </c>
      <c r="C19" s="37" t="str">
        <f>'H14-15'!C24</f>
        <v>Felix Andersson</v>
      </c>
      <c r="D19" s="37" t="str">
        <f>'H14-15'!D24</f>
        <v>Arvika SLK</v>
      </c>
      <c r="E19" s="32">
        <f>'H14-15'!U24</f>
        <v>0</v>
      </c>
      <c r="F19" s="29">
        <f>'H14-15'!W24</f>
        <v>0</v>
      </c>
      <c r="G19" s="29">
        <f>'H14-15'!Y24</f>
        <v>27</v>
      </c>
      <c r="H19" s="29">
        <f>'H14-15'!AA24</f>
        <v>14</v>
      </c>
      <c r="I19" s="29">
        <f>'H14-15'!AC24</f>
        <v>23</v>
      </c>
      <c r="J19" s="29">
        <f>'H14-15'!AE24</f>
        <v>20</v>
      </c>
      <c r="K19" s="30">
        <f>SUM(E19:J19)</f>
        <v>84</v>
      </c>
    </row>
    <row r="20" spans="2:11" ht="12.75">
      <c r="B20" s="29">
        <f t="shared" si="0"/>
        <v>18</v>
      </c>
      <c r="C20" s="37" t="str">
        <f>'H14-15'!C12</f>
        <v>Johan Åberg</v>
      </c>
      <c r="D20" s="37" t="str">
        <f>'H14-15'!D12</f>
        <v>Örebro SLF</v>
      </c>
      <c r="E20" s="32">
        <f>'H14-15'!U12</f>
        <v>27</v>
      </c>
      <c r="F20" s="29">
        <f>'H14-15'!W12</f>
        <v>26</v>
      </c>
      <c r="G20" s="29">
        <f>'H14-15'!Y12</f>
        <v>0</v>
      </c>
      <c r="H20" s="29">
        <f>'H14-15'!AA12</f>
        <v>0</v>
      </c>
      <c r="I20" s="29">
        <f>'H14-15'!AC12</f>
        <v>0</v>
      </c>
      <c r="J20" s="29">
        <f>'H14-15'!AE12</f>
        <v>23</v>
      </c>
      <c r="K20" s="30">
        <f>SUM(E20:J20)</f>
        <v>76</v>
      </c>
    </row>
    <row r="21" spans="2:11" ht="12.75">
      <c r="B21" s="29">
        <f t="shared" si="0"/>
        <v>19</v>
      </c>
      <c r="C21" s="37" t="str">
        <f>'H14-15'!C27</f>
        <v>Marcus Bond</v>
      </c>
      <c r="D21" s="37" t="str">
        <f>'H14-15'!D27</f>
        <v>Gävle Alpina SK</v>
      </c>
      <c r="E21" s="32">
        <f>'H14-15'!U27</f>
        <v>11</v>
      </c>
      <c r="F21" s="29">
        <f>'H14-15'!W27</f>
        <v>11</v>
      </c>
      <c r="G21" s="29">
        <f>'H14-15'!Y27</f>
        <v>13</v>
      </c>
      <c r="H21" s="29">
        <f>'H14-15'!AA27</f>
        <v>13</v>
      </c>
      <c r="I21" s="29">
        <f>'H14-15'!AC27</f>
        <v>15</v>
      </c>
      <c r="J21" s="29">
        <f>'H14-15'!AE27</f>
        <v>11</v>
      </c>
      <c r="K21" s="30">
        <f>SUM(E21:J21)</f>
        <v>74</v>
      </c>
    </row>
    <row r="22" spans="2:11" ht="12.75">
      <c r="B22" s="29">
        <f t="shared" si="0"/>
        <v>20</v>
      </c>
      <c r="C22" s="37" t="str">
        <f>'H14-15'!C26</f>
        <v>Christoffer Sörebö</v>
      </c>
      <c r="D22" s="37" t="str">
        <f>'H14-15'!D26</f>
        <v>Gävle Alpina SK</v>
      </c>
      <c r="E22" s="32">
        <f>'H14-15'!U26</f>
        <v>10</v>
      </c>
      <c r="F22" s="29">
        <f>'H14-15'!W26</f>
        <v>12</v>
      </c>
      <c r="G22" s="29">
        <f>'H14-15'!Y26</f>
        <v>10</v>
      </c>
      <c r="H22" s="29">
        <f>'H14-15'!AA26</f>
        <v>20</v>
      </c>
      <c r="I22" s="29">
        <f>'H14-15'!AC26</f>
        <v>12</v>
      </c>
      <c r="J22" s="29">
        <f>'H14-15'!AE26</f>
        <v>8</v>
      </c>
      <c r="K22" s="30">
        <f>SUM(E22:J22)</f>
        <v>72</v>
      </c>
    </row>
    <row r="23" spans="2:11" ht="12.75">
      <c r="B23" s="29">
        <f t="shared" si="0"/>
        <v>21</v>
      </c>
      <c r="C23" s="37" t="str">
        <f>'H14-15'!C25</f>
        <v>Emil Lindquist</v>
      </c>
      <c r="D23" s="37" t="str">
        <f>'H14-15'!D25</f>
        <v>Valfjällets SLK</v>
      </c>
      <c r="E23" s="32">
        <f>'H14-15'!U25</f>
        <v>13</v>
      </c>
      <c r="F23" s="29">
        <f>'H14-15'!W25</f>
        <v>18</v>
      </c>
      <c r="G23" s="29">
        <f>'H14-15'!Y25</f>
        <v>6</v>
      </c>
      <c r="H23" s="29">
        <f>'H14-15'!AA25</f>
        <v>7</v>
      </c>
      <c r="I23" s="29">
        <f>'H14-15'!AC25</f>
        <v>11</v>
      </c>
      <c r="J23" s="29">
        <f>'H14-15'!AE25</f>
        <v>9</v>
      </c>
      <c r="K23" s="30">
        <f>SUM(E23:J23)</f>
        <v>64</v>
      </c>
    </row>
    <row r="24" spans="2:11" ht="12.75">
      <c r="B24" s="29">
        <f t="shared" si="0"/>
        <v>22</v>
      </c>
      <c r="C24" s="37" t="str">
        <f>'H14-15'!C32</f>
        <v>Pontus Darth</v>
      </c>
      <c r="D24" s="37" t="str">
        <f>'H14-15'!D32</f>
        <v>IFK Falun</v>
      </c>
      <c r="E24" s="32">
        <f>'H14-15'!U32</f>
        <v>21</v>
      </c>
      <c r="F24" s="29">
        <f>'H14-15'!W32</f>
        <v>19</v>
      </c>
      <c r="G24" s="29">
        <f>'H14-15'!Y32</f>
        <v>18</v>
      </c>
      <c r="H24" s="29">
        <f>'H14-15'!AA32</f>
        <v>0</v>
      </c>
      <c r="I24" s="29">
        <f>'H14-15'!AC32</f>
        <v>0</v>
      </c>
      <c r="J24" s="29">
        <f>'H14-15'!AE32</f>
        <v>0</v>
      </c>
      <c r="K24" s="30">
        <f>SUM(E24:J24)</f>
        <v>58</v>
      </c>
    </row>
    <row r="25" spans="2:11" ht="12.75">
      <c r="B25" s="29">
        <f t="shared" si="0"/>
        <v>23</v>
      </c>
      <c r="C25" s="37" t="str">
        <f>'H14-15'!C15</f>
        <v>Markus Brunzell</v>
      </c>
      <c r="D25" s="37" t="str">
        <f>'H14-15'!D15</f>
        <v>Kils SLK</v>
      </c>
      <c r="E25" s="32">
        <f>'H14-15'!U15</f>
        <v>0</v>
      </c>
      <c r="F25" s="29">
        <f>'H14-15'!W15</f>
        <v>0</v>
      </c>
      <c r="G25" s="29">
        <f>'H14-15'!Y15</f>
        <v>0</v>
      </c>
      <c r="H25" s="29">
        <f>'H14-15'!AA15</f>
        <v>18</v>
      </c>
      <c r="I25" s="29">
        <f>'H14-15'!AC15</f>
        <v>20</v>
      </c>
      <c r="J25" s="29">
        <f>'H14-15'!AE15</f>
        <v>18</v>
      </c>
      <c r="K25" s="30">
        <f>SUM(E25:J25)</f>
        <v>56</v>
      </c>
    </row>
    <row r="26" spans="2:11" ht="12.75">
      <c r="B26" s="29">
        <f t="shared" si="0"/>
        <v>24</v>
      </c>
      <c r="C26" s="37" t="str">
        <f>'H14-15'!C29</f>
        <v>Oscar Frost</v>
      </c>
      <c r="D26" s="37" t="str">
        <f>'H14-15'!D29</f>
        <v>IFK Mora AK</v>
      </c>
      <c r="E26" s="32">
        <f>'H14-15'!U29</f>
        <v>9</v>
      </c>
      <c r="F26" s="29">
        <f>'H14-15'!W29</f>
        <v>5</v>
      </c>
      <c r="G26" s="29">
        <f>'H14-15'!Y29</f>
        <v>7</v>
      </c>
      <c r="H26" s="29">
        <f>'H14-15'!AA29</f>
        <v>11</v>
      </c>
      <c r="I26" s="29">
        <f>'H14-15'!AC29</f>
        <v>13</v>
      </c>
      <c r="J26" s="29">
        <f>'H14-15'!AE29</f>
        <v>10</v>
      </c>
      <c r="K26" s="30">
        <f>SUM(E26:J26)</f>
        <v>55</v>
      </c>
    </row>
    <row r="27" spans="2:11" ht="12.75">
      <c r="B27" s="29">
        <f t="shared" si="0"/>
        <v>25</v>
      </c>
      <c r="C27" s="37" t="str">
        <f>'H14-15'!C28</f>
        <v>Oscar Säfwenberg</v>
      </c>
      <c r="D27" s="37" t="str">
        <f>'H14-15'!D28</f>
        <v>Gävle Alpina SK</v>
      </c>
      <c r="E27" s="32">
        <f>'H14-15'!U28</f>
        <v>15</v>
      </c>
      <c r="F27" s="29">
        <f>'H14-15'!W28</f>
        <v>16</v>
      </c>
      <c r="G27" s="29">
        <f>'H14-15'!Y28</f>
        <v>11</v>
      </c>
      <c r="H27" s="29">
        <f>'H14-15'!AA28</f>
        <v>8</v>
      </c>
      <c r="I27" s="29">
        <f>'H14-15'!AC28</f>
        <v>0</v>
      </c>
      <c r="J27" s="29">
        <f>'H14-15'!AE28</f>
        <v>0</v>
      </c>
      <c r="K27" s="30">
        <f>SUM(E27:J27)</f>
        <v>50</v>
      </c>
    </row>
    <row r="28" spans="2:11" ht="12.75">
      <c r="B28" s="29">
        <f t="shared" si="0"/>
        <v>26</v>
      </c>
      <c r="C28" s="37" t="str">
        <f>'H14-15'!C34</f>
        <v>Jonas Bengtsson</v>
      </c>
      <c r="D28" s="37" t="str">
        <f>'H14-15'!D34</f>
        <v>Leksand SLK</v>
      </c>
      <c r="E28" s="32">
        <f>'H14-15'!U34</f>
        <v>0</v>
      </c>
      <c r="F28" s="29">
        <f>'H14-15'!W34</f>
        <v>0</v>
      </c>
      <c r="G28" s="29">
        <f>'H14-15'!Y34</f>
        <v>0</v>
      </c>
      <c r="H28" s="29">
        <f>'H14-15'!AA34</f>
        <v>0</v>
      </c>
      <c r="I28" s="29">
        <f>'H14-15'!AC34</f>
        <v>18</v>
      </c>
      <c r="J28" s="29">
        <f>'H14-15'!AE34</f>
        <v>22</v>
      </c>
      <c r="K28" s="30">
        <f>SUM(E28:J28)</f>
        <v>40</v>
      </c>
    </row>
    <row r="29" spans="2:11" ht="12.75">
      <c r="B29" s="29">
        <f t="shared" si="0"/>
        <v>27</v>
      </c>
      <c r="C29" s="37" t="str">
        <f>'H14-15'!C35</f>
        <v>Oskar Vestlund</v>
      </c>
      <c r="D29" s="37" t="str">
        <f>'H14-15'!D35</f>
        <v>Kils SLK</v>
      </c>
      <c r="E29" s="32">
        <f>'H14-15'!U35</f>
        <v>0</v>
      </c>
      <c r="F29" s="29">
        <f>'H14-15'!W35</f>
        <v>0</v>
      </c>
      <c r="G29" s="29">
        <f>'H14-15'!Y35</f>
        <v>19</v>
      </c>
      <c r="H29" s="29">
        <f>'H14-15'!AA35</f>
        <v>17</v>
      </c>
      <c r="I29" s="29">
        <f>'H14-15'!AC35</f>
        <v>0</v>
      </c>
      <c r="J29" s="29">
        <f>'H14-15'!AE35</f>
        <v>0</v>
      </c>
      <c r="K29" s="30">
        <f>SUM(E29:J29)</f>
        <v>36</v>
      </c>
    </row>
    <row r="30" spans="2:11" ht="12.75">
      <c r="B30" s="29">
        <f t="shared" si="0"/>
        <v>28</v>
      </c>
      <c r="C30" s="37" t="str">
        <f>'H14-15'!C36</f>
        <v>Gustav Gräsberg</v>
      </c>
      <c r="D30" s="37" t="str">
        <f>'H14-15'!D36</f>
        <v>Karlstad SLK</v>
      </c>
      <c r="E30" s="32">
        <f>'H14-15'!U36</f>
        <v>0</v>
      </c>
      <c r="F30" s="29">
        <f>'H14-15'!W36</f>
        <v>14</v>
      </c>
      <c r="G30" s="29">
        <f>'H14-15'!Y36</f>
        <v>12</v>
      </c>
      <c r="H30" s="29">
        <f>'H14-15'!AA36</f>
        <v>10</v>
      </c>
      <c r="I30" s="29">
        <f>'H14-15'!AC36</f>
        <v>0</v>
      </c>
      <c r="J30" s="29">
        <f>'H14-15'!AE36</f>
        <v>0</v>
      </c>
      <c r="K30" s="30">
        <f>SUM(E30:J30)</f>
        <v>36</v>
      </c>
    </row>
    <row r="31" spans="2:11" ht="12.75">
      <c r="B31" s="29">
        <f t="shared" si="0"/>
        <v>29</v>
      </c>
      <c r="C31" s="37" t="str">
        <f>'H14-15'!C33</f>
        <v>Oliver Forsmark</v>
      </c>
      <c r="D31" s="37" t="str">
        <f>'H14-15'!D33</f>
        <v>Gävle Alpina SK</v>
      </c>
      <c r="E31" s="32">
        <f>'H14-15'!U33</f>
        <v>0</v>
      </c>
      <c r="F31" s="29">
        <f>'H14-15'!W33</f>
        <v>8</v>
      </c>
      <c r="G31" s="29">
        <f>'H14-15'!Y33</f>
        <v>15</v>
      </c>
      <c r="H31" s="29">
        <f>'H14-15'!AA33</f>
        <v>12</v>
      </c>
      <c r="I31" s="29">
        <f>'H14-15'!AC33</f>
        <v>0</v>
      </c>
      <c r="J31" s="29">
        <f>'H14-15'!AE33</f>
        <v>0</v>
      </c>
      <c r="K31" s="30">
        <f>SUM(E31:J31)</f>
        <v>35</v>
      </c>
    </row>
    <row r="32" spans="2:11" ht="12.75">
      <c r="B32" s="29">
        <f t="shared" si="0"/>
        <v>30</v>
      </c>
      <c r="C32" s="37" t="str">
        <f>'H14-15'!C30</f>
        <v>Oskar Johansson</v>
      </c>
      <c r="D32" s="37" t="str">
        <f>'H14-15'!D30</f>
        <v>Gävle Alpina SK</v>
      </c>
      <c r="E32" s="32">
        <f>'H14-15'!U30</f>
        <v>0</v>
      </c>
      <c r="F32" s="29">
        <f>'H14-15'!W30</f>
        <v>9</v>
      </c>
      <c r="G32" s="29">
        <f>'H14-15'!Y30</f>
        <v>9</v>
      </c>
      <c r="H32" s="29">
        <f>'H14-15'!AA30</f>
        <v>9</v>
      </c>
      <c r="I32" s="29">
        <f>'H14-15'!AC30</f>
        <v>0</v>
      </c>
      <c r="J32" s="29">
        <f>'H14-15'!AE30</f>
        <v>7</v>
      </c>
      <c r="K32" s="30">
        <f>SUM(E32:J32)</f>
        <v>34</v>
      </c>
    </row>
    <row r="33" spans="2:11" ht="12.75">
      <c r="B33" s="29">
        <f t="shared" si="0"/>
        <v>31</v>
      </c>
      <c r="C33" s="37" t="str">
        <f>'H14-15'!C31</f>
        <v>David Fredriksson</v>
      </c>
      <c r="D33" s="37" t="str">
        <f>'H14-15'!D31</f>
        <v>Arvika SLK</v>
      </c>
      <c r="E33" s="32">
        <f>'H14-15'!U31</f>
        <v>8</v>
      </c>
      <c r="F33" s="29">
        <f>'H14-15'!W31</f>
        <v>6</v>
      </c>
      <c r="G33" s="29">
        <f>'H14-15'!Y31</f>
        <v>0</v>
      </c>
      <c r="H33" s="29">
        <f>'H14-15'!AA31</f>
        <v>6</v>
      </c>
      <c r="I33" s="29">
        <f>'H14-15'!AC31</f>
        <v>9</v>
      </c>
      <c r="J33" s="29">
        <f>'H14-15'!AE31</f>
        <v>5</v>
      </c>
      <c r="K33" s="30">
        <f>SUM(E33:J33)</f>
        <v>34</v>
      </c>
    </row>
    <row r="34" spans="2:11" ht="12.75">
      <c r="B34" s="29">
        <f t="shared" si="0"/>
        <v>32</v>
      </c>
      <c r="C34" s="37" t="str">
        <f>'H14-15'!C22</f>
        <v>Albin Jansson</v>
      </c>
      <c r="D34" s="37" t="str">
        <f>'H14-15'!D22</f>
        <v>Gävle Alpina SK</v>
      </c>
      <c r="E34" s="32">
        <f>'H14-15'!U22</f>
        <v>18</v>
      </c>
      <c r="F34" s="29">
        <f>'H14-15'!W22</f>
        <v>0</v>
      </c>
      <c r="G34" s="29">
        <f>'H14-15'!Y22</f>
        <v>0</v>
      </c>
      <c r="H34" s="29">
        <f>'H14-15'!AA22</f>
        <v>0</v>
      </c>
      <c r="I34" s="29">
        <f>'H14-15'!AC22</f>
        <v>14</v>
      </c>
      <c r="J34" s="29">
        <f>'H14-15'!AE22</f>
        <v>0</v>
      </c>
      <c r="K34" s="30">
        <f>SUM(E34:J34)</f>
        <v>32</v>
      </c>
    </row>
    <row r="35" spans="2:11" ht="12.75">
      <c r="B35" s="29">
        <f t="shared" si="0"/>
        <v>33</v>
      </c>
      <c r="C35" s="37" t="str">
        <f>'H14-15'!C37</f>
        <v>Pontus Andersson</v>
      </c>
      <c r="D35" s="37" t="str">
        <f>'H14-15'!D37</f>
        <v>Avesta AK</v>
      </c>
      <c r="E35" s="32">
        <f>'H14-15'!U37</f>
        <v>0</v>
      </c>
      <c r="F35" s="29">
        <f>'H14-15'!W37</f>
        <v>0</v>
      </c>
      <c r="G35" s="29">
        <f>'H14-15'!Y37</f>
        <v>0</v>
      </c>
      <c r="H35" s="29">
        <f>'H14-15'!AA37</f>
        <v>0</v>
      </c>
      <c r="I35" s="29">
        <f>'H14-15'!AC37</f>
        <v>16</v>
      </c>
      <c r="J35" s="29">
        <f>'H14-15'!AE37</f>
        <v>12</v>
      </c>
      <c r="K35" s="30">
        <f>SUM(E35:J35)</f>
        <v>28</v>
      </c>
    </row>
    <row r="36" spans="2:11" ht="12.75">
      <c r="B36" s="29">
        <f t="shared" si="0"/>
        <v>34</v>
      </c>
      <c r="C36" s="37" t="str">
        <f>'H14-15'!C41</f>
        <v>Philip Karlström</v>
      </c>
      <c r="D36" s="37" t="str">
        <f>'H14-15'!D41</f>
        <v>Karlskoga SLK</v>
      </c>
      <c r="E36" s="32">
        <f>'H14-15'!U41</f>
        <v>14</v>
      </c>
      <c r="F36" s="29">
        <f>'H14-15'!W41</f>
        <v>13</v>
      </c>
      <c r="G36" s="29">
        <f>'H14-15'!Y41</f>
        <v>0</v>
      </c>
      <c r="H36" s="29">
        <f>'H14-15'!AA41</f>
        <v>0</v>
      </c>
      <c r="I36" s="29">
        <f>'H14-15'!AC41</f>
        <v>0</v>
      </c>
      <c r="J36" s="29">
        <f>'H14-15'!AE41</f>
        <v>0</v>
      </c>
      <c r="K36" s="30">
        <f>SUM(E36:J36)</f>
        <v>27</v>
      </c>
    </row>
    <row r="37" spans="2:11" ht="12.75">
      <c r="B37" s="29">
        <f t="shared" si="0"/>
        <v>35</v>
      </c>
      <c r="C37" s="37" t="str">
        <f>'H14-15'!C39</f>
        <v>Adam Janson</v>
      </c>
      <c r="D37" s="37" t="str">
        <f>'H14-15'!D39</f>
        <v>Arvika SLK</v>
      </c>
      <c r="E37" s="32">
        <f>'H14-15'!U39</f>
        <v>16</v>
      </c>
      <c r="F37" s="29">
        <f>'H14-15'!W39</f>
        <v>0</v>
      </c>
      <c r="G37" s="29">
        <f>'H14-15'!Y39</f>
        <v>0</v>
      </c>
      <c r="H37" s="29">
        <f>'H14-15'!AA39</f>
        <v>0</v>
      </c>
      <c r="I37" s="29">
        <f>'H14-15'!AC39</f>
        <v>0</v>
      </c>
      <c r="J37" s="29">
        <f>'H14-15'!AE39</f>
        <v>0</v>
      </c>
      <c r="K37" s="30">
        <f>SUM(E37:J37)</f>
        <v>16</v>
      </c>
    </row>
    <row r="38" spans="2:11" ht="12.75">
      <c r="B38" s="29">
        <f t="shared" si="0"/>
        <v>36</v>
      </c>
      <c r="C38" s="37" t="str">
        <f>'H14-15'!C40</f>
        <v>Gustav Matslofva</v>
      </c>
      <c r="D38" s="37" t="str">
        <f>'H14-15'!D40</f>
        <v>Orsa Alpina Klubb</v>
      </c>
      <c r="E38" s="32">
        <f>'H14-15'!U40</f>
        <v>0</v>
      </c>
      <c r="F38" s="29">
        <f>'H14-15'!W40</f>
        <v>0</v>
      </c>
      <c r="G38" s="29">
        <f>'H14-15'!Y40</f>
        <v>0</v>
      </c>
      <c r="H38" s="29">
        <f>'H14-15'!AA40</f>
        <v>0</v>
      </c>
      <c r="I38" s="29">
        <f>'H14-15'!AC40</f>
        <v>10</v>
      </c>
      <c r="J38" s="29">
        <f>'H14-15'!AE40</f>
        <v>6</v>
      </c>
      <c r="K38" s="30">
        <f>SUM(E38:J38)</f>
        <v>16</v>
      </c>
    </row>
    <row r="39" spans="2:11" ht="12.75">
      <c r="B39" s="29">
        <f t="shared" si="0"/>
        <v>37</v>
      </c>
      <c r="C39" s="37" t="str">
        <f>'H14-15'!C38</f>
        <v>Anton Wigartsson</v>
      </c>
      <c r="D39" s="37" t="str">
        <f>'H14-15'!D38</f>
        <v>Kils SLK</v>
      </c>
      <c r="E39" s="32">
        <f>'H14-15'!U38</f>
        <v>7</v>
      </c>
      <c r="F39" s="29">
        <f>'H14-15'!W38</f>
        <v>7</v>
      </c>
      <c r="G39" s="29">
        <f>'H14-15'!Y38</f>
        <v>0</v>
      </c>
      <c r="H39" s="29">
        <f>'H14-15'!AA38</f>
        <v>0</v>
      </c>
      <c r="I39" s="29">
        <f>'H14-15'!AC38</f>
        <v>0</v>
      </c>
      <c r="J39" s="29">
        <f>'H14-15'!AE38</f>
        <v>0</v>
      </c>
      <c r="K39" s="30">
        <f>SUM(E39:J39)</f>
        <v>14</v>
      </c>
    </row>
  </sheetData>
  <mergeCells count="1">
    <mergeCell ref="B1:K1"/>
  </mergeCells>
  <printOptions/>
  <pageMargins left="0.39" right="0.3" top="0.37" bottom="0.4" header="0.34" footer="0.3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44" t="s">
        <v>35</v>
      </c>
    </row>
    <row r="2" spans="1:6" s="47" customFormat="1" ht="13.5" thickBot="1">
      <c r="A2" s="84" t="s">
        <v>3</v>
      </c>
      <c r="B2" s="84" t="s">
        <v>4</v>
      </c>
      <c r="C2" s="84" t="s">
        <v>10</v>
      </c>
      <c r="D2" s="84" t="s">
        <v>11</v>
      </c>
      <c r="E2" s="84" t="s">
        <v>12</v>
      </c>
      <c r="F2" s="84" t="s">
        <v>13</v>
      </c>
    </row>
    <row r="3" spans="1:5" s="47" customFormat="1" ht="15.75">
      <c r="A3" s="48"/>
      <c r="B3" s="49"/>
      <c r="C3" s="49"/>
      <c r="D3" s="50"/>
      <c r="E3" s="50"/>
    </row>
    <row r="4" spans="1:6" ht="15.75">
      <c r="A4" s="48" t="s">
        <v>44</v>
      </c>
      <c r="B4" s="49" t="s">
        <v>45</v>
      </c>
      <c r="C4" s="49" t="s">
        <v>136</v>
      </c>
      <c r="D4" s="50">
        <v>39134</v>
      </c>
      <c r="E4" s="50">
        <v>39139</v>
      </c>
      <c r="F4" s="47"/>
    </row>
    <row r="5" spans="1:6" ht="15">
      <c r="A5" s="45" t="s">
        <v>137</v>
      </c>
      <c r="B5" s="49" t="s">
        <v>138</v>
      </c>
      <c r="C5" s="49" t="s">
        <v>136</v>
      </c>
      <c r="D5" s="46">
        <v>39134</v>
      </c>
      <c r="E5" s="46">
        <v>39139</v>
      </c>
      <c r="F5" s="47"/>
    </row>
    <row r="6" spans="1:6" ht="15">
      <c r="A6" s="51" t="s">
        <v>91</v>
      </c>
      <c r="B6" t="s">
        <v>92</v>
      </c>
      <c r="C6" t="s">
        <v>136</v>
      </c>
      <c r="D6" s="46">
        <v>39134</v>
      </c>
      <c r="E6" s="46">
        <v>39139</v>
      </c>
      <c r="F6" s="47"/>
    </row>
    <row r="7" spans="1:6" ht="15.75">
      <c r="A7" s="48"/>
      <c r="B7" s="49"/>
      <c r="C7" s="49"/>
      <c r="D7" s="50"/>
      <c r="E7" s="50"/>
      <c r="F7" s="47"/>
    </row>
    <row r="8" spans="1:6" ht="15">
      <c r="A8" s="51" t="s">
        <v>83</v>
      </c>
      <c r="B8" s="49" t="s">
        <v>59</v>
      </c>
      <c r="C8" t="s">
        <v>139</v>
      </c>
      <c r="D8" s="46">
        <v>39131</v>
      </c>
      <c r="E8" s="46">
        <v>39136</v>
      </c>
      <c r="F8" s="47"/>
    </row>
    <row r="9" spans="1:6" ht="15">
      <c r="A9" s="51" t="s">
        <v>94</v>
      </c>
      <c r="B9" t="s">
        <v>140</v>
      </c>
      <c r="C9" t="s">
        <v>139</v>
      </c>
      <c r="D9" s="46">
        <v>39131</v>
      </c>
      <c r="E9" s="46">
        <v>39136</v>
      </c>
      <c r="F9" s="47"/>
    </row>
    <row r="10" spans="1:6" ht="15.75">
      <c r="A10" s="48"/>
      <c r="B10" s="49"/>
      <c r="C10" s="49"/>
      <c r="D10" s="50"/>
      <c r="E10" s="50"/>
      <c r="F10" s="47"/>
    </row>
    <row r="11" spans="1:5" ht="15.75">
      <c r="A11" s="48" t="s">
        <v>46</v>
      </c>
      <c r="B11" s="49" t="s">
        <v>138</v>
      </c>
      <c r="C11" s="49" t="s">
        <v>141</v>
      </c>
      <c r="D11" s="50">
        <v>39139</v>
      </c>
      <c r="E11" s="50">
        <v>39145</v>
      </c>
    </row>
    <row r="13" spans="1:5" ht="15">
      <c r="A13" s="45" t="s">
        <v>47</v>
      </c>
      <c r="B13" s="49" t="s">
        <v>135</v>
      </c>
      <c r="C13" s="49" t="s">
        <v>153</v>
      </c>
      <c r="D13" s="46">
        <v>39146</v>
      </c>
      <c r="E13" s="46">
        <v>39151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97"/>
  <sheetViews>
    <sheetView workbookViewId="0" topLeftCell="A4">
      <selection activeCell="C7" sqref="C7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178" t="s">
        <v>27</v>
      </c>
      <c r="C3" s="179"/>
      <c r="D3" s="179"/>
      <c r="E3" s="180"/>
      <c r="F3" s="1"/>
    </row>
    <row r="4" spans="2:6" ht="16.5" thickBot="1">
      <c r="B4" s="176" t="s">
        <v>5</v>
      </c>
      <c r="C4" s="177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3">
        <v>0</v>
      </c>
      <c r="C6" s="24">
        <v>0</v>
      </c>
      <c r="D6" s="21"/>
      <c r="E6" s="20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5">
        <f>B56+1</f>
        <v>51</v>
      </c>
      <c r="C57" s="25">
        <v>1</v>
      </c>
    </row>
    <row r="58" spans="2:3" ht="12.75">
      <c r="B58" s="25">
        <f aca="true" t="shared" si="0" ref="B58:B96">B57+1</f>
        <v>52</v>
      </c>
      <c r="C58" s="25">
        <v>1</v>
      </c>
    </row>
    <row r="59" spans="2:3" ht="12.75">
      <c r="B59" s="25">
        <f t="shared" si="0"/>
        <v>53</v>
      </c>
      <c r="C59" s="25">
        <v>1</v>
      </c>
    </row>
    <row r="60" spans="2:3" ht="12.75">
      <c r="B60" s="25">
        <f t="shared" si="0"/>
        <v>54</v>
      </c>
      <c r="C60" s="25">
        <v>1</v>
      </c>
    </row>
    <row r="61" spans="2:3" ht="12.75">
      <c r="B61" s="25">
        <f t="shared" si="0"/>
        <v>55</v>
      </c>
      <c r="C61" s="25">
        <v>1</v>
      </c>
    </row>
    <row r="62" spans="2:3" ht="12.75">
      <c r="B62" s="25">
        <f t="shared" si="0"/>
        <v>56</v>
      </c>
      <c r="C62" s="25">
        <v>1</v>
      </c>
    </row>
    <row r="63" spans="2:3" ht="12.75">
      <c r="B63" s="25">
        <f t="shared" si="0"/>
        <v>57</v>
      </c>
      <c r="C63" s="25">
        <v>1</v>
      </c>
    </row>
    <row r="64" spans="2:3" ht="12.75">
      <c r="B64" s="25">
        <f t="shared" si="0"/>
        <v>58</v>
      </c>
      <c r="C64" s="25">
        <v>1</v>
      </c>
    </row>
    <row r="65" spans="2:3" ht="12.75">
      <c r="B65" s="25">
        <f t="shared" si="0"/>
        <v>59</v>
      </c>
      <c r="C65" s="25">
        <v>1</v>
      </c>
    </row>
    <row r="66" spans="2:3" ht="12.75">
      <c r="B66" s="25">
        <f t="shared" si="0"/>
        <v>60</v>
      </c>
      <c r="C66" s="25">
        <v>1</v>
      </c>
    </row>
    <row r="67" spans="2:3" ht="12.75">
      <c r="B67" s="25">
        <f t="shared" si="0"/>
        <v>61</v>
      </c>
      <c r="C67" s="25">
        <v>1</v>
      </c>
    </row>
    <row r="68" spans="2:3" ht="12.75">
      <c r="B68" s="25">
        <f t="shared" si="0"/>
        <v>62</v>
      </c>
      <c r="C68" s="25">
        <v>1</v>
      </c>
    </row>
    <row r="69" spans="2:3" ht="12.75">
      <c r="B69" s="25">
        <f t="shared" si="0"/>
        <v>63</v>
      </c>
      <c r="C69" s="25">
        <v>1</v>
      </c>
    </row>
    <row r="70" spans="2:3" ht="12.75">
      <c r="B70" s="25">
        <f t="shared" si="0"/>
        <v>64</v>
      </c>
      <c r="C70" s="25">
        <v>1</v>
      </c>
    </row>
    <row r="71" spans="2:3" ht="12.75">
      <c r="B71" s="25">
        <f t="shared" si="0"/>
        <v>65</v>
      </c>
      <c r="C71" s="25">
        <v>1</v>
      </c>
    </row>
    <row r="72" spans="2:3" ht="12.75">
      <c r="B72" s="25">
        <f t="shared" si="0"/>
        <v>66</v>
      </c>
      <c r="C72" s="25">
        <v>1</v>
      </c>
    </row>
    <row r="73" spans="2:3" ht="12.75">
      <c r="B73" s="25">
        <f t="shared" si="0"/>
        <v>67</v>
      </c>
      <c r="C73" s="25">
        <v>1</v>
      </c>
    </row>
    <row r="74" spans="2:3" ht="12.75">
      <c r="B74" s="25">
        <f t="shared" si="0"/>
        <v>68</v>
      </c>
      <c r="C74" s="25">
        <v>1</v>
      </c>
    </row>
    <row r="75" spans="2:3" ht="12.75">
      <c r="B75" s="25">
        <f t="shared" si="0"/>
        <v>69</v>
      </c>
      <c r="C75" s="25">
        <v>1</v>
      </c>
    </row>
    <row r="76" spans="2:3" ht="12.75">
      <c r="B76" s="25">
        <f t="shared" si="0"/>
        <v>70</v>
      </c>
      <c r="C76" s="25">
        <v>1</v>
      </c>
    </row>
    <row r="77" spans="2:3" ht="12.75">
      <c r="B77" s="25">
        <f t="shared" si="0"/>
        <v>71</v>
      </c>
      <c r="C77" s="25">
        <v>1</v>
      </c>
    </row>
    <row r="78" spans="2:3" ht="12.75">
      <c r="B78" s="25">
        <f t="shared" si="0"/>
        <v>72</v>
      </c>
      <c r="C78" s="25">
        <v>1</v>
      </c>
    </row>
    <row r="79" spans="2:3" ht="12.75">
      <c r="B79" s="25">
        <f t="shared" si="0"/>
        <v>73</v>
      </c>
      <c r="C79" s="25">
        <v>1</v>
      </c>
    </row>
    <row r="80" spans="2:3" ht="12.75">
      <c r="B80" s="25">
        <f t="shared" si="0"/>
        <v>74</v>
      </c>
      <c r="C80" s="25">
        <v>1</v>
      </c>
    </row>
    <row r="81" spans="2:3" ht="12.75">
      <c r="B81" s="25">
        <f t="shared" si="0"/>
        <v>75</v>
      </c>
      <c r="C81" s="25">
        <v>1</v>
      </c>
    </row>
    <row r="82" spans="2:3" ht="12.75">
      <c r="B82" s="25">
        <f t="shared" si="0"/>
        <v>76</v>
      </c>
      <c r="C82" s="25">
        <v>1</v>
      </c>
    </row>
    <row r="83" spans="2:3" ht="12.75">
      <c r="B83" s="25">
        <f t="shared" si="0"/>
        <v>77</v>
      </c>
      <c r="C83" s="25">
        <v>1</v>
      </c>
    </row>
    <row r="84" spans="2:3" ht="12.75">
      <c r="B84" s="25">
        <f t="shared" si="0"/>
        <v>78</v>
      </c>
      <c r="C84" s="25">
        <v>1</v>
      </c>
    </row>
    <row r="85" spans="2:3" ht="12.75">
      <c r="B85" s="25">
        <f t="shared" si="0"/>
        <v>79</v>
      </c>
      <c r="C85" s="25">
        <v>1</v>
      </c>
    </row>
    <row r="86" spans="2:3" ht="12.75">
      <c r="B86" s="25">
        <f t="shared" si="0"/>
        <v>80</v>
      </c>
      <c r="C86" s="25">
        <v>1</v>
      </c>
    </row>
    <row r="87" spans="2:3" ht="12.75">
      <c r="B87" s="25">
        <f t="shared" si="0"/>
        <v>81</v>
      </c>
      <c r="C87" s="25">
        <v>1</v>
      </c>
    </row>
    <row r="88" spans="2:3" ht="12.75">
      <c r="B88" s="25">
        <f t="shared" si="0"/>
        <v>82</v>
      </c>
      <c r="C88" s="25">
        <v>1</v>
      </c>
    </row>
    <row r="89" spans="2:3" ht="12.75">
      <c r="B89" s="25">
        <f t="shared" si="0"/>
        <v>83</v>
      </c>
      <c r="C89" s="25">
        <v>1</v>
      </c>
    </row>
    <row r="90" spans="2:3" ht="12.75">
      <c r="B90" s="25">
        <f t="shared" si="0"/>
        <v>84</v>
      </c>
      <c r="C90" s="25">
        <v>1</v>
      </c>
    </row>
    <row r="91" spans="2:3" ht="12.75">
      <c r="B91" s="25">
        <f t="shared" si="0"/>
        <v>85</v>
      </c>
      <c r="C91" s="25">
        <v>1</v>
      </c>
    </row>
    <row r="92" spans="2:3" ht="12.75">
      <c r="B92" s="25">
        <f t="shared" si="0"/>
        <v>86</v>
      </c>
      <c r="C92" s="25">
        <v>1</v>
      </c>
    </row>
    <row r="93" spans="2:3" ht="12.75">
      <c r="B93" s="25">
        <f t="shared" si="0"/>
        <v>87</v>
      </c>
      <c r="C93" s="25">
        <v>1</v>
      </c>
    </row>
    <row r="94" spans="2:3" ht="12.75">
      <c r="B94" s="25">
        <f t="shared" si="0"/>
        <v>88</v>
      </c>
      <c r="C94" s="25">
        <v>1</v>
      </c>
    </row>
    <row r="95" spans="2:3" ht="12.75">
      <c r="B95" s="25">
        <f t="shared" si="0"/>
        <v>89</v>
      </c>
      <c r="C95" s="25">
        <v>1</v>
      </c>
    </row>
    <row r="96" spans="2:3" ht="12.75">
      <c r="B96" s="25">
        <f t="shared" si="0"/>
        <v>90</v>
      </c>
      <c r="C96" s="25">
        <v>1</v>
      </c>
    </row>
    <row r="97" spans="2:3" ht="12.75">
      <c r="B97" s="25">
        <v>99</v>
      </c>
      <c r="C97" s="25">
        <v>0</v>
      </c>
    </row>
  </sheetData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Sycon Energikonsult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Mattiasson</dc:creator>
  <cp:keywords/>
  <dc:description/>
  <cp:lastModifiedBy>Helmut</cp:lastModifiedBy>
  <cp:lastPrinted>2007-02-11T12:43:12Z</cp:lastPrinted>
  <dcterms:created xsi:type="dcterms:W3CDTF">2001-03-22T07:04:53Z</dcterms:created>
  <dcterms:modified xsi:type="dcterms:W3CDTF">2007-02-12T06:25:59Z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-1978978415</vt:i4>
  </property>
  <property fmtid="{D5CDD505-2E9C-101B-9397-08002B2CF9AE}" pid="3" name="_EmailSubject">
    <vt:lpwstr>um  KVALISTA  </vt:lpwstr>
  </property>
  <property fmtid="{D5CDD505-2E9C-101B-9397-08002B2CF9AE}" pid="4" name="_AuthorEmail">
    <vt:lpwstr>helmut.grassl@telia.com</vt:lpwstr>
  </property>
  <property fmtid="{D5CDD505-2E9C-101B-9397-08002B2CF9AE}" pid="5" name="_AuthorEmailDisplayName">
    <vt:lpwstr>Helmut Grassl</vt:lpwstr>
  </property>
  <property fmtid="{D5CDD505-2E9C-101B-9397-08002B2CF9AE}" pid="6" name="_ReviewingToolsShownOnce">
    <vt:lpwstr/>
  </property>
</Properties>
</file>